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isaJ/iCloud Drive (Archive)/Desktop/Websites/agdm2020/crops/xls/"/>
    </mc:Choice>
  </mc:AlternateContent>
  <xr:revisionPtr revIDLastSave="0" documentId="8_{27B9154B-FC38-AD4C-AC22-998E7B82153F}" xr6:coauthVersionLast="45" xr6:coauthVersionMax="45" xr10:uidLastSave="{00000000-0000-0000-0000-000000000000}"/>
  <bookViews>
    <workbookView xWindow="0" yWindow="1960" windowWidth="23260" windowHeight="12580" xr2:uid="{00000000-000D-0000-FFFF-FFFF00000000}"/>
  </bookViews>
  <sheets>
    <sheet name="Example" sheetId="4" r:id="rId1"/>
    <sheet name="Blank" sheetId="5" r:id="rId2"/>
  </sheets>
  <definedNames>
    <definedName name="_xlnm.Print_Area" localSheetId="1">Blank!$A$1:$N$70</definedName>
    <definedName name="_xlnm.Print_Area" localSheetId="0">Example!$A$1:$N$70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5" l="1"/>
  <c r="F59" i="5"/>
  <c r="E59" i="5" s="1"/>
  <c r="C59" i="5"/>
  <c r="B59" i="5"/>
  <c r="F53" i="5"/>
  <c r="E53" i="5"/>
  <c r="C53" i="5"/>
  <c r="B53" i="5"/>
  <c r="F52" i="5"/>
  <c r="E52" i="5" s="1"/>
  <c r="F51" i="5"/>
  <c r="E51" i="5"/>
  <c r="C51" i="5"/>
  <c r="B51" i="5"/>
  <c r="F50" i="5"/>
  <c r="E50" i="5"/>
  <c r="C50" i="5"/>
  <c r="B50" i="5"/>
  <c r="C49" i="5"/>
  <c r="B49" i="5"/>
  <c r="B48" i="5"/>
  <c r="C48" i="5" s="1"/>
  <c r="E44" i="5"/>
  <c r="B44" i="5"/>
  <c r="F44" i="5" s="1"/>
  <c r="F43" i="5"/>
  <c r="E43" i="5"/>
  <c r="C43" i="5"/>
  <c r="B43" i="5"/>
  <c r="E42" i="5"/>
  <c r="F42" i="5" s="1"/>
  <c r="C42" i="5"/>
  <c r="B42" i="5"/>
  <c r="E41" i="5"/>
  <c r="F41" i="5" s="1"/>
  <c r="C41" i="5"/>
  <c r="B41" i="5"/>
  <c r="E41" i="4"/>
  <c r="F41" i="4" s="1"/>
  <c r="E42" i="4"/>
  <c r="F42" i="4" s="1"/>
  <c r="E43" i="4"/>
  <c r="E44" i="4"/>
  <c r="E50" i="4"/>
  <c r="E51" i="4"/>
  <c r="F52" i="4"/>
  <c r="E52" i="4" s="1"/>
  <c r="E53" i="4"/>
  <c r="F59" i="4"/>
  <c r="E59" i="4" s="1"/>
  <c r="B41" i="4"/>
  <c r="C41" i="4" s="1"/>
  <c r="B42" i="4"/>
  <c r="B43" i="4"/>
  <c r="B44" i="4"/>
  <c r="C44" i="4" s="1"/>
  <c r="B48" i="4"/>
  <c r="C48" i="4" s="1"/>
  <c r="C49" i="4"/>
  <c r="B49" i="4" s="1"/>
  <c r="B50" i="4"/>
  <c r="B51" i="4"/>
  <c r="B53" i="4"/>
  <c r="C59" i="4"/>
  <c r="B59" i="4" s="1"/>
  <c r="C43" i="4"/>
  <c r="C42" i="4"/>
  <c r="F43" i="4"/>
  <c r="C50" i="4"/>
  <c r="F50" i="4"/>
  <c r="C51" i="4"/>
  <c r="F51" i="4"/>
  <c r="C53" i="4"/>
  <c r="F53" i="4"/>
  <c r="A67" i="4"/>
  <c r="F54" i="5" l="1"/>
  <c r="C54" i="5"/>
  <c r="C44" i="5"/>
  <c r="C45" i="5" s="1"/>
  <c r="F45" i="5"/>
  <c r="B45" i="5"/>
  <c r="B54" i="5"/>
  <c r="E54" i="5"/>
  <c r="E45" i="5"/>
  <c r="F44" i="4"/>
  <c r="B45" i="4"/>
  <c r="F54" i="4"/>
  <c r="C45" i="4"/>
  <c r="B54" i="4"/>
  <c r="C54" i="4"/>
  <c r="F45" i="4"/>
  <c r="E45" i="4"/>
  <c r="E54" i="4"/>
  <c r="E56" i="5" l="1"/>
  <c r="E61" i="5" s="1"/>
  <c r="C56" i="5"/>
  <c r="C61" i="5" s="1"/>
  <c r="F56" i="5"/>
  <c r="F61" i="5" s="1"/>
  <c r="B56" i="5"/>
  <c r="B61" i="5" s="1"/>
  <c r="B56" i="4"/>
  <c r="B61" i="4" s="1"/>
  <c r="F56" i="4"/>
  <c r="F61" i="4" s="1"/>
  <c r="C56" i="4"/>
  <c r="C61" i="4" s="1"/>
  <c r="E56" i="4"/>
  <c r="E61" i="4" s="1"/>
</calcChain>
</file>

<file path=xl/sharedStrings.xml><?xml version="1.0" encoding="utf-8"?>
<sst xmlns="http://schemas.openxmlformats.org/spreadsheetml/2006/main" count="214" uniqueCount="76">
  <si>
    <t>Motor Vehicle Cost Analyzer</t>
  </si>
  <si>
    <t>Fuel Cost</t>
  </si>
  <si>
    <t>License Cost</t>
  </si>
  <si>
    <t>Insurance Cost</t>
  </si>
  <si>
    <t>Tire Cost</t>
  </si>
  <si>
    <t>License</t>
  </si>
  <si>
    <t>Insurance</t>
  </si>
  <si>
    <t>Tires</t>
  </si>
  <si>
    <t>Total</t>
  </si>
  <si>
    <t>Depreciation</t>
  </si>
  <si>
    <t>Costs</t>
  </si>
  <si>
    <t xml:space="preserve"> </t>
  </si>
  <si>
    <t xml:space="preserve"> per set</t>
  </si>
  <si>
    <t xml:space="preserve"> miles</t>
  </si>
  <si>
    <t>Tire Life</t>
  </si>
  <si>
    <t xml:space="preserve"> per year</t>
  </si>
  <si>
    <t>Ending Value</t>
  </si>
  <si>
    <t xml:space="preserve"> years</t>
  </si>
  <si>
    <t>Years Owned</t>
  </si>
  <si>
    <t xml:space="preserve"> per month</t>
  </si>
  <si>
    <t xml:space="preserve"> per gallon</t>
  </si>
  <si>
    <t>Fuel Efficiency</t>
  </si>
  <si>
    <t>Item</t>
  </si>
  <si>
    <t>Maintenance &amp; Repairs</t>
  </si>
  <si>
    <t>Operator Labor</t>
  </si>
  <si>
    <t>Miles of Use</t>
  </si>
  <si>
    <t>Optional</t>
  </si>
  <si>
    <t xml:space="preserve"> per hour</t>
  </si>
  <si>
    <t xml:space="preserve"> per mile</t>
  </si>
  <si>
    <t>Average Speed</t>
  </si>
  <si>
    <t xml:space="preserve"> miles/hour</t>
  </si>
  <si>
    <t>Labor Factor</t>
  </si>
  <si>
    <t>or</t>
  </si>
  <si>
    <t xml:space="preserve"> percent</t>
  </si>
  <si>
    <t>Cash</t>
  </si>
  <si>
    <t>Debt Payment</t>
  </si>
  <si>
    <t>per mile</t>
  </si>
  <si>
    <t>per year</t>
  </si>
  <si>
    <t xml:space="preserve">Operating </t>
  </si>
  <si>
    <t xml:space="preserve">Ownership </t>
  </si>
  <si>
    <t xml:space="preserve">Total </t>
  </si>
  <si>
    <t>Interest Rate</t>
  </si>
  <si>
    <t>Outstanding Debt</t>
  </si>
  <si>
    <t>Interest on Debt</t>
  </si>
  <si>
    <t>Leasing</t>
  </si>
  <si>
    <t>Leasing (optional)</t>
  </si>
  <si>
    <t>Lease Payment</t>
  </si>
  <si>
    <t>Purchase Price</t>
  </si>
  <si>
    <t>Enter your input values in shaded cells.</t>
  </si>
  <si>
    <t>Author: Don Hofstrand</t>
  </si>
  <si>
    <t>Date Printed:</t>
  </si>
  <si>
    <t>---</t>
  </si>
  <si>
    <t>Ag Decision Maker -- Iowa State University Extension and Outreach</t>
  </si>
  <si>
    <t>Version 1.1_112021</t>
  </si>
  <si>
    <r>
      <t xml:space="preserve">For more information on analyzing motor vehicle costs, see </t>
    </r>
    <r>
      <rPr>
        <i/>
        <sz val="10"/>
        <rFont val="Arial"/>
        <family val="2"/>
      </rPr>
      <t>Information File</t>
    </r>
    <r>
      <rPr>
        <sz val="10"/>
        <rFont val="Arial"/>
        <family val="2"/>
      </rPr>
      <t xml:space="preserve"> A3-40 </t>
    </r>
    <r>
      <rPr>
        <u/>
        <sz val="10"/>
        <color indexed="45"/>
        <rFont val="Arial"/>
        <family val="2"/>
      </rPr>
      <t>Motor Vehicle Cost.</t>
    </r>
  </si>
  <si>
    <t xml:space="preserve">This institution is an equal opportunity provider. </t>
  </si>
  <si>
    <r>
      <rPr>
        <sz val="10"/>
        <rFont val="Arial"/>
        <family val="2"/>
      </rPr>
      <t>For the full non-discrimination statement or accommodation inquiries, go to</t>
    </r>
    <r>
      <rPr>
        <u/>
        <sz val="10"/>
        <color theme="10"/>
        <rFont val="Arial"/>
        <family val="2"/>
      </rPr>
      <t xml:space="preserve"> www.extension.iastate.edu/diversity/ext.</t>
    </r>
  </si>
  <si>
    <t>Notes</t>
  </si>
  <si>
    <t>Enter the expected number of miles the vehicle will travel during the year.</t>
  </si>
  <si>
    <t>If you want to include the cost of the operator and the operator is paid per mile driven, enter the rate here.</t>
  </si>
  <si>
    <t>If you want to include the 
cost of the operator and 
the operator is paid per hour,
include the rate here.</t>
  </si>
  <si>
    <t>If you are buying the vehicle, 
enter its purchase price. If you 
already own the vehicle, enter 
its current value.</t>
  </si>
  <si>
    <t>Enter the expected sale value 
of the vehicle at the end of the 
time period that you expect to 
own the vehicle.</t>
  </si>
  <si>
    <t>If you borrowed money to purchase 
the vehicle, enter the current amount 
of outstanding debt against the vehicle.</t>
  </si>
  <si>
    <t>If you borrowed money to purchase
the vehicle, enter the interest rate 
on the loan.</t>
  </si>
  <si>
    <t>If you borrowed money to purchase 
the vehicle, include the monthly 
principal and interest payments.</t>
  </si>
  <si>
    <t>If you pay the operator a monthly wage 
and a portion of their duties include 
driving this vehicle, enter the portion 
of the wage here.</t>
  </si>
  <si>
    <t>Enter the number of years 
you expect to own the vehicle.</t>
  </si>
  <si>
    <t xml:space="preserve"> miles per gallon</t>
  </si>
  <si>
    <t xml:space="preserve">If the operator performs other duties like loading and unloading, etc., use this factor to account for this time. </t>
  </si>
  <si>
    <t>(e.g. if the operator spends 30 minutes on these duties for every hour driven, enter 1.5).</t>
  </si>
  <si>
    <t>with owning and operating the vehicle.</t>
  </si>
  <si>
    <t>The interest payment is part of the debt payment.</t>
  </si>
  <si>
    <t xml:space="preserve">These are the total costs associated </t>
  </si>
  <si>
    <t xml:space="preserve">These are the cash expenditures associated </t>
  </si>
  <si>
    <t>with owning the motor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</si>
</sst>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_);\(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indexed="8"/>
      <name val="Arial"/>
      <family val="2"/>
    </font>
    <font>
      <sz val="8"/>
      <name val="Calibri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14"/>
      <color indexed="9"/>
      <name val="Arial"/>
      <family val="2"/>
    </font>
    <font>
      <u/>
      <sz val="10"/>
      <color rgb="FFC00000"/>
      <name val="Arial"/>
      <family val="2"/>
    </font>
    <font>
      <i/>
      <sz val="10"/>
      <name val="Arial"/>
      <family val="2"/>
    </font>
    <font>
      <u/>
      <sz val="10"/>
      <color indexed="45"/>
      <name val="Arial"/>
      <family val="2"/>
    </font>
    <font>
      <b/>
      <sz val="16"/>
      <color indexed="9"/>
      <name val="Arial"/>
      <family val="2"/>
    </font>
    <font>
      <sz val="10"/>
      <color indexed="63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left" indent="1"/>
    </xf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 applyProtection="1">
      <alignment horizontal="left" indent="1"/>
    </xf>
    <xf numFmtId="0" fontId="15" fillId="0" borderId="0" xfId="2" applyFont="1" applyAlignment="1" applyProtection="1">
      <alignment horizontal="left" indent="1"/>
    </xf>
    <xf numFmtId="0" fontId="9" fillId="0" borderId="0" xfId="2" applyFont="1" applyAlignment="1" applyProtection="1">
      <alignment horizontal="left" indent="1"/>
    </xf>
    <xf numFmtId="14" fontId="9" fillId="0" borderId="0" xfId="0" applyNumberFormat="1" applyFont="1" applyAlignment="1" applyProtection="1">
      <alignment horizontal="left" indent="1"/>
    </xf>
    <xf numFmtId="0" fontId="9" fillId="0" borderId="0" xfId="2" applyFont="1" applyAlignment="1" applyProtection="1">
      <alignment wrapText="1"/>
    </xf>
    <xf numFmtId="0" fontId="9" fillId="4" borderId="2" xfId="0" applyFont="1" applyFill="1" applyBorder="1" applyAlignment="1" applyProtection="1">
      <alignment horizontal="left" indent="1"/>
    </xf>
    <xf numFmtId="0" fontId="9" fillId="4" borderId="3" xfId="0" applyFont="1" applyFill="1" applyBorder="1" applyAlignment="1" applyProtection="1">
      <alignment horizontal="left" indent="1"/>
    </xf>
    <xf numFmtId="0" fontId="19" fillId="0" borderId="0" xfId="0" applyFont="1" applyAlignment="1">
      <alignment horizontal="left" indent="1"/>
    </xf>
    <xf numFmtId="0" fontId="20" fillId="0" borderId="0" xfId="2" applyFont="1" applyAlignment="1" applyProtection="1">
      <alignment horizontal="left" indent="1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/>
    <xf numFmtId="37" fontId="3" fillId="3" borderId="1" xfId="0" applyNumberFormat="1" applyFont="1" applyFill="1" applyBorder="1" applyAlignment="1" applyProtection="1">
      <alignment vertical="center"/>
      <protection locked="0"/>
    </xf>
    <xf numFmtId="44" fontId="3" fillId="3" borderId="1" xfId="0" applyNumberFormat="1" applyFont="1" applyFill="1" applyBorder="1" applyAlignment="1" applyProtection="1">
      <alignment vertical="center"/>
      <protection locked="0"/>
    </xf>
    <xf numFmtId="167" fontId="3" fillId="3" borderId="1" xfId="0" applyNumberFormat="1" applyFont="1" applyFill="1" applyBorder="1" applyAlignment="1" applyProtection="1">
      <alignment vertical="center"/>
      <protection locked="0"/>
    </xf>
    <xf numFmtId="42" fontId="3" fillId="3" borderId="1" xfId="0" applyNumberFormat="1" applyFont="1" applyFill="1" applyBorder="1" applyAlignment="1" applyProtection="1">
      <alignment vertical="center"/>
      <protection locked="0"/>
    </xf>
    <xf numFmtId="44" fontId="3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6" fontId="3" fillId="3" borderId="1" xfId="1" applyNumberFormat="1" applyFont="1" applyFill="1" applyBorder="1" applyAlignment="1" applyProtection="1">
      <alignment vertical="center"/>
      <protection locked="0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indent="6"/>
    </xf>
    <xf numFmtId="0" fontId="18" fillId="5" borderId="4" xfId="0" applyFont="1" applyFill="1" applyBorder="1" applyAlignment="1">
      <alignment horizontal="left" indent="1"/>
    </xf>
    <xf numFmtId="0" fontId="14" fillId="5" borderId="4" xfId="0" applyFont="1" applyFill="1" applyBorder="1" applyAlignment="1"/>
    <xf numFmtId="0" fontId="1" fillId="0" borderId="0" xfId="0" applyFont="1" applyBorder="1"/>
    <xf numFmtId="0" fontId="1" fillId="0" borderId="9" xfId="0" applyFont="1" applyBorder="1"/>
    <xf numFmtId="0" fontId="25" fillId="0" borderId="8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9" xfId="0" applyFont="1" applyBorder="1"/>
    <xf numFmtId="0" fontId="3" fillId="0" borderId="8" xfId="0" applyFont="1" applyBorder="1" applyAlignment="1">
      <alignment horizontal="left" indent="2"/>
    </xf>
    <xf numFmtId="44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8" fillId="0" borderId="0" xfId="0" applyNumberFormat="1" applyFont="1" applyBorder="1"/>
    <xf numFmtId="42" fontId="8" fillId="0" borderId="0" xfId="0" applyNumberFormat="1" applyFont="1" applyBorder="1"/>
    <xf numFmtId="0" fontId="10" fillId="0" borderId="0" xfId="0" applyFont="1" applyBorder="1"/>
    <xf numFmtId="0" fontId="10" fillId="0" borderId="9" xfId="0" applyFont="1" applyBorder="1"/>
    <xf numFmtId="44" fontId="4" fillId="0" borderId="0" xfId="0" applyNumberFormat="1" applyFont="1" applyBorder="1"/>
    <xf numFmtId="42" fontId="4" fillId="0" borderId="0" xfId="0" applyNumberFormat="1" applyFont="1" applyBorder="1"/>
    <xf numFmtId="0" fontId="12" fillId="0" borderId="0" xfId="0" applyFont="1" applyBorder="1"/>
    <xf numFmtId="0" fontId="12" fillId="0" borderId="9" xfId="0" applyFont="1" applyBorder="1"/>
    <xf numFmtId="0" fontId="3" fillId="0" borderId="8" xfId="0" applyFont="1" applyBorder="1" applyAlignment="1">
      <alignment horizontal="left" indent="1"/>
    </xf>
    <xf numFmtId="0" fontId="3" fillId="0" borderId="0" xfId="0" applyFont="1" applyBorder="1"/>
    <xf numFmtId="42" fontId="3" fillId="0" borderId="0" xfId="0" applyNumberFormat="1" applyFont="1" applyBorder="1"/>
    <xf numFmtId="0" fontId="3" fillId="0" borderId="0" xfId="0" quotePrefix="1" applyFont="1" applyBorder="1" applyAlignment="1">
      <alignment horizontal="center"/>
    </xf>
    <xf numFmtId="0" fontId="24" fillId="0" borderId="0" xfId="0" applyFont="1" applyBorder="1"/>
    <xf numFmtId="42" fontId="3" fillId="0" borderId="0" xfId="0" applyNumberFormat="1" applyFont="1" applyBorder="1" applyAlignment="1"/>
    <xf numFmtId="44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44" fontId="4" fillId="0" borderId="11" xfId="0" applyNumberFormat="1" applyFont="1" applyBorder="1" applyAlignment="1">
      <alignment horizontal="center"/>
    </xf>
    <xf numFmtId="42" fontId="4" fillId="0" borderId="11" xfId="0" applyNumberFormat="1" applyFont="1" applyBorder="1"/>
    <xf numFmtId="44" fontId="4" fillId="0" borderId="11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3" fillId="6" borderId="5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left" indent="8"/>
    </xf>
    <xf numFmtId="0" fontId="4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1" fillId="6" borderId="6" xfId="0" applyFont="1" applyFill="1" applyBorder="1"/>
    <xf numFmtId="0" fontId="1" fillId="6" borderId="7" xfId="0" applyFont="1" applyFill="1" applyBorder="1"/>
    <xf numFmtId="0" fontId="3" fillId="6" borderId="8" xfId="0" applyFont="1" applyFill="1" applyBorder="1" applyAlignment="1">
      <alignment horizontal="center"/>
    </xf>
    <xf numFmtId="0" fontId="21" fillId="6" borderId="0" xfId="0" applyFont="1" applyFill="1" applyBorder="1"/>
    <xf numFmtId="0" fontId="22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3" fillId="6" borderId="0" xfId="0" applyFont="1" applyFill="1" applyBorder="1"/>
    <xf numFmtId="0" fontId="1" fillId="6" borderId="0" xfId="0" applyFont="1" applyFill="1" applyBorder="1"/>
    <xf numFmtId="0" fontId="1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21" fillId="6" borderId="14" xfId="0" applyFont="1" applyFill="1" applyBorder="1"/>
    <xf numFmtId="0" fontId="22" fillId="6" borderId="14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3" fillId="6" borderId="14" xfId="0" applyFont="1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21" fillId="0" borderId="0" xfId="0" applyFont="1" applyAlignment="1">
      <alignment vertical="center"/>
    </xf>
    <xf numFmtId="37" fontId="3" fillId="3" borderId="16" xfId="0" applyNumberFormat="1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>
      <alignment horizontal="left" indent="1"/>
    </xf>
    <xf numFmtId="0" fontId="4" fillId="6" borderId="17" xfId="0" applyFont="1" applyFill="1" applyBorder="1" applyAlignment="1">
      <alignment horizontal="center"/>
    </xf>
    <xf numFmtId="0" fontId="3" fillId="6" borderId="17" xfId="0" applyFont="1" applyFill="1" applyBorder="1"/>
    <xf numFmtId="0" fontId="4" fillId="6" borderId="17" xfId="0" applyFont="1" applyFill="1" applyBorder="1"/>
    <xf numFmtId="0" fontId="3" fillId="6" borderId="3" xfId="0" applyFont="1" applyFill="1" applyBorder="1"/>
    <xf numFmtId="0" fontId="4" fillId="0" borderId="8" xfId="0" applyFont="1" applyBorder="1" applyAlignment="1">
      <alignment horizontal="left" indent="3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63</xdr:row>
      <xdr:rowOff>76200</xdr:rowOff>
    </xdr:from>
    <xdr:to>
      <xdr:col>8</xdr:col>
      <xdr:colOff>380669</xdr:colOff>
      <xdr:row>66</xdr:row>
      <xdr:rowOff>88094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1315700"/>
          <a:ext cx="3104819" cy="55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63</xdr:row>
      <xdr:rowOff>76200</xdr:rowOff>
    </xdr:from>
    <xdr:to>
      <xdr:col>8</xdr:col>
      <xdr:colOff>380669</xdr:colOff>
      <xdr:row>66</xdr:row>
      <xdr:rowOff>88094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4D71E-9AE7-4888-936A-9DD336CD4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185" y="11102340"/>
          <a:ext cx="3190544" cy="53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3-40.html" TargetMode="Externa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agdm@iastate.edu?subject=AgDM_a3-40motorvehiclecos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tension.iastate.edu/diversity/ex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3-40.html" TargetMode="External"/><Relationship Id="rId2" Type="http://schemas.openxmlformats.org/officeDocument/2006/relationships/hyperlink" Target="http://www.extension.iastate.edu/agdm/crops/pdf/a3-24.pdf" TargetMode="External"/><Relationship Id="rId1" Type="http://schemas.openxmlformats.org/officeDocument/2006/relationships/hyperlink" Target="mailto:agdm@iastate.edu?subject=AgDM_a3-40motorvehiclecos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extension.iastate.edu/diversity/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showGridLines="0" tabSelected="1" topLeftCell="A61" zoomScaleNormal="100" workbookViewId="0"/>
  </sheetViews>
  <sheetFormatPr baseColWidth="10" defaultColWidth="9.1640625" defaultRowHeight="14" x14ac:dyDescent="0.15"/>
  <cols>
    <col min="1" max="1" width="29.5" style="24" customWidth="1"/>
    <col min="2" max="3" width="13.33203125" style="25" customWidth="1"/>
    <col min="4" max="4" width="6.33203125" style="25" customWidth="1"/>
    <col min="5" max="6" width="13.33203125" style="25" customWidth="1"/>
    <col min="7" max="7" width="9.1640625" style="25"/>
    <col min="8" max="9" width="8.6640625" style="25" customWidth="1"/>
    <col min="10" max="10" width="2.6640625" style="25" customWidth="1"/>
    <col min="11" max="12" width="8.6640625" style="25" customWidth="1"/>
    <col min="13" max="16384" width="9.1640625" style="25"/>
  </cols>
  <sheetData>
    <row r="1" spans="1:14" s="39" customFormat="1" ht="33.75" customHeight="1" thickBot="1" x14ac:dyDescent="0.25">
      <c r="A1" s="38" t="s">
        <v>0</v>
      </c>
    </row>
    <row r="2" spans="1:14" s="4" customFormat="1" ht="15" thickTop="1" x14ac:dyDescent="0.15">
      <c r="A2" s="9" t="s">
        <v>52</v>
      </c>
    </row>
    <row r="3" spans="1:14" s="4" customFormat="1" ht="12.75" customHeight="1" x14ac:dyDescent="0.15">
      <c r="A3" s="13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2" customFormat="1" x14ac:dyDescent="0.15">
      <c r="A4" s="10"/>
      <c r="E4" s="2" t="s">
        <v>11</v>
      </c>
    </row>
    <row r="5" spans="1:14" s="3" customFormat="1" ht="13" x14ac:dyDescent="0.15">
      <c r="A5" s="16" t="s">
        <v>48</v>
      </c>
      <c r="B5" s="17"/>
    </row>
    <row r="6" spans="1:14" s="3" customFormat="1" ht="13" x14ac:dyDescent="0.15">
      <c r="A6" s="5"/>
      <c r="G6" s="3" t="s">
        <v>11</v>
      </c>
    </row>
    <row r="7" spans="1:14" s="3" customFormat="1" ht="13" x14ac:dyDescent="0.15">
      <c r="A7" s="5"/>
      <c r="C7" s="7"/>
      <c r="D7" s="7"/>
    </row>
    <row r="8" spans="1:14" s="3" customFormat="1" ht="21.75" customHeight="1" x14ac:dyDescent="0.15">
      <c r="A8" s="96" t="s">
        <v>38</v>
      </c>
      <c r="B8" s="97" t="s">
        <v>22</v>
      </c>
      <c r="C8" s="98"/>
      <c r="D8" s="99" t="s">
        <v>57</v>
      </c>
      <c r="E8" s="98"/>
      <c r="F8" s="98"/>
      <c r="G8" s="98"/>
      <c r="H8" s="98"/>
      <c r="I8" s="98"/>
      <c r="J8" s="98"/>
      <c r="K8" s="98"/>
      <c r="L8" s="98"/>
      <c r="M8" s="98"/>
      <c r="N8" s="100"/>
    </row>
    <row r="9" spans="1:14" s="3" customFormat="1" ht="14.25" customHeight="1" x14ac:dyDescent="0.15">
      <c r="A9" s="20" t="s">
        <v>25</v>
      </c>
      <c r="B9" s="95">
        <v>18000</v>
      </c>
      <c r="C9" s="31" t="s">
        <v>15</v>
      </c>
      <c r="D9" s="94" t="s">
        <v>58</v>
      </c>
      <c r="E9" s="31"/>
    </row>
    <row r="10" spans="1:14" s="3" customFormat="1" ht="14.25" customHeight="1" x14ac:dyDescent="0.15">
      <c r="A10" s="20" t="s">
        <v>1</v>
      </c>
      <c r="B10" s="27">
        <v>3</v>
      </c>
      <c r="C10" s="31" t="s">
        <v>20</v>
      </c>
      <c r="D10" s="94"/>
      <c r="E10" s="31"/>
    </row>
    <row r="11" spans="1:14" s="3" customFormat="1" ht="14.25" customHeight="1" x14ac:dyDescent="0.15">
      <c r="A11" s="20" t="s">
        <v>21</v>
      </c>
      <c r="B11" s="28">
        <v>25</v>
      </c>
      <c r="C11" s="31" t="s">
        <v>68</v>
      </c>
      <c r="D11" s="94"/>
      <c r="E11" s="31"/>
    </row>
    <row r="12" spans="1:14" s="3" customFormat="1" ht="14.25" customHeight="1" x14ac:dyDescent="0.15">
      <c r="A12" s="20" t="s">
        <v>4</v>
      </c>
      <c r="B12" s="29">
        <v>800</v>
      </c>
      <c r="C12" s="31" t="s">
        <v>12</v>
      </c>
      <c r="D12" s="94"/>
      <c r="E12" s="31"/>
    </row>
    <row r="13" spans="1:14" s="3" customFormat="1" ht="14.25" customHeight="1" x14ac:dyDescent="0.15">
      <c r="A13" s="20" t="s">
        <v>14</v>
      </c>
      <c r="B13" s="26">
        <v>50000</v>
      </c>
      <c r="C13" s="31" t="s">
        <v>13</v>
      </c>
      <c r="D13" s="94"/>
      <c r="E13" s="31"/>
    </row>
    <row r="14" spans="1:14" s="3" customFormat="1" ht="14.25" customHeight="1" x14ac:dyDescent="0.15">
      <c r="A14" s="20" t="s">
        <v>23</v>
      </c>
      <c r="B14" s="29">
        <v>500</v>
      </c>
      <c r="C14" s="31" t="s">
        <v>15</v>
      </c>
      <c r="D14" s="94"/>
      <c r="E14" s="31"/>
    </row>
    <row r="15" spans="1:14" s="3" customFormat="1" ht="14.25" customHeight="1" x14ac:dyDescent="0.15">
      <c r="A15" s="21" t="s">
        <v>26</v>
      </c>
      <c r="B15" s="30"/>
      <c r="C15" s="35"/>
      <c r="D15" s="94"/>
      <c r="E15" s="31"/>
    </row>
    <row r="16" spans="1:14" s="3" customFormat="1" ht="14.25" customHeight="1" x14ac:dyDescent="0.15">
      <c r="A16" s="20" t="s">
        <v>24</v>
      </c>
      <c r="B16" s="27">
        <v>0</v>
      </c>
      <c r="C16" s="31" t="s">
        <v>28</v>
      </c>
      <c r="D16" s="94" t="s">
        <v>59</v>
      </c>
      <c r="E16" s="31"/>
    </row>
    <row r="17" spans="1:5" s="3" customFormat="1" ht="14.25" customHeight="1" x14ac:dyDescent="0.15">
      <c r="A17" s="37" t="s">
        <v>32</v>
      </c>
      <c r="B17" s="31"/>
      <c r="C17" s="31"/>
      <c r="D17" s="94"/>
      <c r="E17" s="31"/>
    </row>
    <row r="18" spans="1:5" s="3" customFormat="1" ht="14.25" customHeight="1" x14ac:dyDescent="0.15">
      <c r="A18" s="20" t="s">
        <v>24</v>
      </c>
      <c r="B18" s="27">
        <v>0</v>
      </c>
      <c r="C18" s="31" t="s">
        <v>27</v>
      </c>
      <c r="D18" s="94" t="s">
        <v>60</v>
      </c>
      <c r="E18" s="31"/>
    </row>
    <row r="19" spans="1:5" s="3" customFormat="1" ht="14.25" customHeight="1" x14ac:dyDescent="0.15">
      <c r="A19" s="20" t="s">
        <v>29</v>
      </c>
      <c r="B19" s="32">
        <v>0</v>
      </c>
      <c r="C19" s="36" t="s">
        <v>30</v>
      </c>
      <c r="D19" s="94"/>
      <c r="E19" s="31"/>
    </row>
    <row r="20" spans="1:5" s="3" customFormat="1" ht="14.25" customHeight="1" x14ac:dyDescent="0.15">
      <c r="A20" s="20" t="s">
        <v>31</v>
      </c>
      <c r="B20" s="33">
        <v>0</v>
      </c>
      <c r="C20" s="31"/>
      <c r="D20" s="94" t="s">
        <v>69</v>
      </c>
      <c r="E20" s="31"/>
    </row>
    <row r="21" spans="1:5" s="3" customFormat="1" ht="14.25" customHeight="1" x14ac:dyDescent="0.15">
      <c r="A21" s="23"/>
      <c r="B21" s="31"/>
      <c r="C21" s="31"/>
      <c r="D21" s="94" t="s">
        <v>70</v>
      </c>
      <c r="E21" s="31"/>
    </row>
    <row r="22" spans="1:5" s="3" customFormat="1" ht="14.25" customHeight="1" x14ac:dyDescent="0.15">
      <c r="A22" s="22" t="s">
        <v>39</v>
      </c>
      <c r="B22" s="30" t="s">
        <v>11</v>
      </c>
      <c r="C22" s="31"/>
      <c r="D22" s="94"/>
      <c r="E22" s="31"/>
    </row>
    <row r="23" spans="1:5" s="3" customFormat="1" ht="14.25" customHeight="1" x14ac:dyDescent="0.15">
      <c r="A23" s="20" t="s">
        <v>47</v>
      </c>
      <c r="B23" s="29">
        <v>50000</v>
      </c>
      <c r="C23" s="31"/>
      <c r="D23" s="94" t="s">
        <v>61</v>
      </c>
      <c r="E23" s="31"/>
    </row>
    <row r="24" spans="1:5" s="3" customFormat="1" ht="14.25" customHeight="1" x14ac:dyDescent="0.15">
      <c r="A24" s="20" t="s">
        <v>18</v>
      </c>
      <c r="B24" s="26">
        <v>8</v>
      </c>
      <c r="C24" s="31" t="s">
        <v>17</v>
      </c>
      <c r="D24" s="94" t="s">
        <v>67</v>
      </c>
      <c r="E24" s="31"/>
    </row>
    <row r="25" spans="1:5" s="3" customFormat="1" ht="14.25" customHeight="1" x14ac:dyDescent="0.15">
      <c r="A25" s="20" t="s">
        <v>16</v>
      </c>
      <c r="B25" s="29">
        <v>15000</v>
      </c>
      <c r="C25" s="31"/>
      <c r="D25" s="94" t="s">
        <v>62</v>
      </c>
      <c r="E25" s="31"/>
    </row>
    <row r="26" spans="1:5" s="3" customFormat="1" ht="14.25" customHeight="1" x14ac:dyDescent="0.15">
      <c r="A26" s="20" t="s">
        <v>42</v>
      </c>
      <c r="B26" s="29">
        <v>10000</v>
      </c>
      <c r="C26" s="31"/>
      <c r="D26" s="94" t="s">
        <v>63</v>
      </c>
      <c r="E26" s="31"/>
    </row>
    <row r="27" spans="1:5" s="3" customFormat="1" ht="14.25" customHeight="1" x14ac:dyDescent="0.15">
      <c r="A27" s="20" t="s">
        <v>41</v>
      </c>
      <c r="B27" s="34">
        <v>0.05</v>
      </c>
      <c r="C27" s="31" t="s">
        <v>33</v>
      </c>
      <c r="D27" s="94" t="s">
        <v>64</v>
      </c>
      <c r="E27" s="31"/>
    </row>
    <row r="28" spans="1:5" s="3" customFormat="1" ht="14.25" customHeight="1" x14ac:dyDescent="0.15">
      <c r="A28" s="20" t="s">
        <v>35</v>
      </c>
      <c r="B28" s="29">
        <v>130</v>
      </c>
      <c r="C28" s="31" t="s">
        <v>19</v>
      </c>
      <c r="D28" s="94" t="s">
        <v>65</v>
      </c>
      <c r="E28" s="31"/>
    </row>
    <row r="29" spans="1:5" s="3" customFormat="1" ht="14.25" customHeight="1" x14ac:dyDescent="0.15">
      <c r="A29" s="20" t="s">
        <v>2</v>
      </c>
      <c r="B29" s="29">
        <v>150</v>
      </c>
      <c r="C29" s="31" t="s">
        <v>15</v>
      </c>
      <c r="D29" s="94"/>
      <c r="E29" s="31"/>
    </row>
    <row r="30" spans="1:5" s="3" customFormat="1" ht="14.25" customHeight="1" x14ac:dyDescent="0.15">
      <c r="A30" s="20" t="s">
        <v>3</v>
      </c>
      <c r="B30" s="29">
        <v>325</v>
      </c>
      <c r="C30" s="31" t="s">
        <v>15</v>
      </c>
      <c r="D30" s="94"/>
      <c r="E30" s="31"/>
    </row>
    <row r="31" spans="1:5" s="3" customFormat="1" ht="14.25" customHeight="1" x14ac:dyDescent="0.15">
      <c r="A31" s="21" t="s">
        <v>26</v>
      </c>
      <c r="B31" s="30"/>
      <c r="C31" s="35"/>
      <c r="D31" s="94"/>
      <c r="E31" s="31"/>
    </row>
    <row r="32" spans="1:5" s="3" customFormat="1" ht="14.25" customHeight="1" x14ac:dyDescent="0.15">
      <c r="A32" s="23" t="s">
        <v>24</v>
      </c>
      <c r="B32" s="29">
        <v>0</v>
      </c>
      <c r="C32" s="31" t="s">
        <v>19</v>
      </c>
      <c r="D32" s="94" t="s">
        <v>66</v>
      </c>
      <c r="E32" s="31"/>
    </row>
    <row r="33" spans="1:12" s="3" customFormat="1" ht="14.25" customHeight="1" x14ac:dyDescent="0.15">
      <c r="A33" s="23"/>
      <c r="B33" s="31"/>
      <c r="C33" s="31"/>
      <c r="D33" s="94"/>
      <c r="E33" s="31"/>
    </row>
    <row r="34" spans="1:12" s="3" customFormat="1" ht="14.25" customHeight="1" x14ac:dyDescent="0.15">
      <c r="A34" s="22" t="s">
        <v>45</v>
      </c>
      <c r="B34" s="31"/>
      <c r="C34" s="31"/>
      <c r="D34" s="94"/>
      <c r="E34" s="31"/>
    </row>
    <row r="35" spans="1:12" s="3" customFormat="1" ht="14.25" customHeight="1" x14ac:dyDescent="0.15">
      <c r="A35" s="20" t="s">
        <v>46</v>
      </c>
      <c r="B35" s="29">
        <v>0</v>
      </c>
      <c r="C35" s="31" t="s">
        <v>19</v>
      </c>
      <c r="D35" s="94"/>
      <c r="E35" s="31"/>
    </row>
    <row r="36" spans="1:12" s="3" customFormat="1" thickBot="1" x14ac:dyDescent="0.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15">
      <c r="A37" s="73"/>
      <c r="B37" s="74" t="s">
        <v>10</v>
      </c>
      <c r="C37" s="75"/>
      <c r="D37" s="76"/>
      <c r="E37" s="74" t="s">
        <v>34</v>
      </c>
      <c r="F37" s="77"/>
      <c r="G37" s="78"/>
      <c r="H37" s="78"/>
      <c r="I37" s="78"/>
      <c r="J37" s="78"/>
      <c r="K37" s="78"/>
      <c r="L37" s="79"/>
    </row>
    <row r="38" spans="1:12" x14ac:dyDescent="0.15">
      <c r="A38" s="80"/>
      <c r="B38" s="81" t="s">
        <v>73</v>
      </c>
      <c r="C38" s="82"/>
      <c r="D38" s="83"/>
      <c r="E38" s="84" t="s">
        <v>74</v>
      </c>
      <c r="F38" s="83"/>
      <c r="G38" s="85"/>
      <c r="H38" s="85"/>
      <c r="I38" s="85"/>
      <c r="J38" s="85"/>
      <c r="K38" s="85"/>
      <c r="L38" s="86"/>
    </row>
    <row r="39" spans="1:12" x14ac:dyDescent="0.15">
      <c r="A39" s="87"/>
      <c r="B39" s="88" t="s">
        <v>71</v>
      </c>
      <c r="C39" s="89"/>
      <c r="D39" s="90"/>
      <c r="E39" s="91" t="s">
        <v>75</v>
      </c>
      <c r="F39" s="90"/>
      <c r="G39" s="92"/>
      <c r="H39" s="92"/>
      <c r="I39" s="92"/>
      <c r="J39" s="92"/>
      <c r="K39" s="92"/>
      <c r="L39" s="93"/>
    </row>
    <row r="40" spans="1:12" s="4" customFormat="1" x14ac:dyDescent="0.15">
      <c r="A40" s="42" t="s">
        <v>38</v>
      </c>
      <c r="B40" s="43" t="s">
        <v>36</v>
      </c>
      <c r="C40" s="43" t="s">
        <v>37</v>
      </c>
      <c r="D40" s="1"/>
      <c r="E40" s="43" t="s">
        <v>36</v>
      </c>
      <c r="F40" s="43" t="s">
        <v>37</v>
      </c>
      <c r="G40" s="44"/>
      <c r="H40" s="44"/>
      <c r="I40" s="44"/>
      <c r="J40" s="44"/>
      <c r="K40" s="44"/>
      <c r="L40" s="45"/>
    </row>
    <row r="41" spans="1:12" s="4" customFormat="1" ht="13" x14ac:dyDescent="0.15">
      <c r="A41" s="46" t="s">
        <v>1</v>
      </c>
      <c r="B41" s="47">
        <f>IF(B11&gt;0,B10/B11,"-")</f>
        <v>0.12</v>
      </c>
      <c r="C41" s="48">
        <f>IF(B9&gt;0,B41*B9,"-")</f>
        <v>2160</v>
      </c>
      <c r="D41" s="49"/>
      <c r="E41" s="47">
        <f>IF(B11&gt;0,B10/B11,"-")</f>
        <v>0.12</v>
      </c>
      <c r="F41" s="48">
        <f>IF(B9&gt;0,E41*B9,"-")</f>
        <v>2160</v>
      </c>
      <c r="G41" s="44"/>
      <c r="H41" s="44"/>
      <c r="I41" s="44"/>
      <c r="J41" s="44"/>
      <c r="K41" s="44"/>
      <c r="L41" s="45"/>
    </row>
    <row r="42" spans="1:12" s="4" customFormat="1" ht="13" x14ac:dyDescent="0.15">
      <c r="A42" s="46" t="s">
        <v>7</v>
      </c>
      <c r="B42" s="47">
        <f>IF(B13&gt;0,B12/B13,"-")</f>
        <v>1.6E-2</v>
      </c>
      <c r="C42" s="48">
        <f>IF(B9&gt;0,B9*B42,"-")</f>
        <v>288</v>
      </c>
      <c r="D42" s="49"/>
      <c r="E42" s="47">
        <f>IF(B13&gt;0,B12/B13,"-")</f>
        <v>1.6E-2</v>
      </c>
      <c r="F42" s="48">
        <f>IF(B9&gt;0,B9*E42,"-")</f>
        <v>288</v>
      </c>
      <c r="G42" s="44"/>
      <c r="H42" s="44"/>
      <c r="I42" s="44"/>
      <c r="J42" s="44"/>
      <c r="K42" s="44"/>
      <c r="L42" s="45"/>
    </row>
    <row r="43" spans="1:12" s="4" customFormat="1" ht="13" x14ac:dyDescent="0.15">
      <c r="A43" s="46" t="s">
        <v>23</v>
      </c>
      <c r="B43" s="47">
        <f>IF(B9&gt;0,B14/B9,"-")</f>
        <v>2.7777777777777776E-2</v>
      </c>
      <c r="C43" s="48">
        <f>B14</f>
        <v>500</v>
      </c>
      <c r="D43" s="49"/>
      <c r="E43" s="47">
        <f>IF(B9&gt;0,B14/B9,"-")</f>
        <v>2.7777777777777776E-2</v>
      </c>
      <c r="F43" s="48">
        <f>B14</f>
        <v>500</v>
      </c>
      <c r="G43" s="44"/>
      <c r="H43" s="44"/>
      <c r="I43" s="44"/>
      <c r="J43" s="44"/>
      <c r="K43" s="44"/>
      <c r="L43" s="45"/>
    </row>
    <row r="44" spans="1:12" s="2" customFormat="1" ht="17" x14ac:dyDescent="0.3">
      <c r="A44" s="46" t="s">
        <v>24</v>
      </c>
      <c r="B44" s="50">
        <f>IF(B19=0,B16,B18*B20/B19)</f>
        <v>0</v>
      </c>
      <c r="C44" s="51">
        <f>B44*B9</f>
        <v>0</v>
      </c>
      <c r="D44" s="49" t="s">
        <v>11</v>
      </c>
      <c r="E44" s="50">
        <f>IF(B19=0,B16,B18*B20/B19)</f>
        <v>0</v>
      </c>
      <c r="F44" s="51">
        <f>B44*B9</f>
        <v>0</v>
      </c>
      <c r="G44" s="52"/>
      <c r="H44" s="52"/>
      <c r="I44" s="52"/>
      <c r="J44" s="52"/>
      <c r="K44" s="52"/>
      <c r="L44" s="53"/>
    </row>
    <row r="45" spans="1:12" s="6" customFormat="1" ht="13" x14ac:dyDescent="0.15">
      <c r="A45" s="101" t="s">
        <v>8</v>
      </c>
      <c r="B45" s="54">
        <f>SUM(B41:B44)</f>
        <v>0.1637777777777778</v>
      </c>
      <c r="C45" s="55">
        <f>SUM(C41:C44)</f>
        <v>2948</v>
      </c>
      <c r="D45" s="54" t="s">
        <v>11</v>
      </c>
      <c r="E45" s="54">
        <f>SUM(E41:E44)</f>
        <v>0.1637777777777778</v>
      </c>
      <c r="F45" s="55">
        <f>SUM(F41:F44)</f>
        <v>2948</v>
      </c>
      <c r="G45" s="56"/>
      <c r="H45" s="56"/>
      <c r="I45" s="56"/>
      <c r="J45" s="56"/>
      <c r="K45" s="56"/>
      <c r="L45" s="57"/>
    </row>
    <row r="46" spans="1:12" ht="6.75" customHeight="1" x14ac:dyDescent="0.15">
      <c r="A46" s="58"/>
      <c r="B46" s="54"/>
      <c r="C46" s="54"/>
      <c r="D46" s="54"/>
      <c r="E46" s="54"/>
      <c r="F46" s="59"/>
      <c r="G46" s="40"/>
      <c r="H46" s="40"/>
      <c r="I46" s="40"/>
      <c r="J46" s="40"/>
      <c r="K46" s="40"/>
      <c r="L46" s="41"/>
    </row>
    <row r="47" spans="1:12" x14ac:dyDescent="0.15">
      <c r="A47" s="42" t="s">
        <v>39</v>
      </c>
      <c r="B47" s="59"/>
      <c r="C47" s="59"/>
      <c r="D47" s="59"/>
      <c r="E47" s="59"/>
      <c r="F47" s="59"/>
      <c r="G47" s="40"/>
      <c r="H47" s="40"/>
      <c r="I47" s="40"/>
      <c r="J47" s="40"/>
      <c r="K47" s="40"/>
      <c r="L47" s="41"/>
    </row>
    <row r="48" spans="1:12" x14ac:dyDescent="0.15">
      <c r="A48" s="46" t="s">
        <v>9</v>
      </c>
      <c r="B48" s="49">
        <f>IF(B23=0,0,(B23-B25)/(B9*B24))</f>
        <v>0.24305555555555555</v>
      </c>
      <c r="C48" s="60">
        <f>B48*B9</f>
        <v>4375</v>
      </c>
      <c r="D48" s="49"/>
      <c r="E48" s="61" t="s">
        <v>51</v>
      </c>
      <c r="F48" s="61" t="s">
        <v>51</v>
      </c>
      <c r="G48" s="40"/>
      <c r="H48" s="40"/>
      <c r="I48" s="40"/>
      <c r="J48" s="40"/>
      <c r="K48" s="40"/>
      <c r="L48" s="41"/>
    </row>
    <row r="49" spans="1:12" x14ac:dyDescent="0.15">
      <c r="A49" s="46" t="s">
        <v>43</v>
      </c>
      <c r="B49" s="49">
        <f>IF(B9&gt;0,C49/B9,"-")</f>
        <v>2.7777777777777776E-2</v>
      </c>
      <c r="C49" s="60">
        <f>B26*B27</f>
        <v>500</v>
      </c>
      <c r="D49" s="49"/>
      <c r="E49" s="61" t="s">
        <v>51</v>
      </c>
      <c r="F49" s="61" t="s">
        <v>51</v>
      </c>
      <c r="G49" s="62" t="s">
        <v>72</v>
      </c>
      <c r="H49" s="40"/>
      <c r="I49" s="40"/>
      <c r="J49" s="40"/>
      <c r="K49" s="40"/>
      <c r="L49" s="41"/>
    </row>
    <row r="50" spans="1:12" x14ac:dyDescent="0.15">
      <c r="A50" s="46" t="s">
        <v>5</v>
      </c>
      <c r="B50" s="49">
        <f>IF(B9&gt;0,B29/B9,"-")</f>
        <v>8.3333333333333332E-3</v>
      </c>
      <c r="C50" s="63">
        <f>B29</f>
        <v>150</v>
      </c>
      <c r="D50" s="49"/>
      <c r="E50" s="47">
        <f>IF(B9&gt;0,B29/B9,"-")</f>
        <v>8.3333333333333332E-3</v>
      </c>
      <c r="F50" s="48">
        <f>B29</f>
        <v>150</v>
      </c>
      <c r="G50" s="40"/>
      <c r="H50" s="40"/>
      <c r="I50" s="40"/>
      <c r="J50" s="40"/>
      <c r="K50" s="40"/>
      <c r="L50" s="41"/>
    </row>
    <row r="51" spans="1:12" x14ac:dyDescent="0.15">
      <c r="A51" s="46" t="s">
        <v>6</v>
      </c>
      <c r="B51" s="49">
        <f>IF(B9&gt;0,B30/B9,"-")</f>
        <v>1.8055555555555554E-2</v>
      </c>
      <c r="C51" s="60">
        <f>B30</f>
        <v>325</v>
      </c>
      <c r="D51" s="49"/>
      <c r="E51" s="47">
        <f>IF(B9&gt;0,B30/B9,"-")</f>
        <v>1.8055555555555554E-2</v>
      </c>
      <c r="F51" s="48">
        <f>B30</f>
        <v>325</v>
      </c>
      <c r="G51" s="40"/>
      <c r="H51" s="40"/>
      <c r="I51" s="40"/>
      <c r="J51" s="40"/>
      <c r="K51" s="40"/>
      <c r="L51" s="41"/>
    </row>
    <row r="52" spans="1:12" x14ac:dyDescent="0.15">
      <c r="A52" s="46" t="s">
        <v>35</v>
      </c>
      <c r="B52" s="61" t="s">
        <v>51</v>
      </c>
      <c r="C52" s="61" t="s">
        <v>51</v>
      </c>
      <c r="D52" s="59"/>
      <c r="E52" s="47">
        <f>IF(B9&gt;0,F52/B9,"-")</f>
        <v>8.666666666666667E-2</v>
      </c>
      <c r="F52" s="48">
        <f>B28*12</f>
        <v>1560</v>
      </c>
      <c r="G52" s="40"/>
      <c r="H52" s="40"/>
      <c r="I52" s="40"/>
      <c r="J52" s="40"/>
      <c r="K52" s="40"/>
      <c r="L52" s="41"/>
    </row>
    <row r="53" spans="1:12" ht="17" x14ac:dyDescent="0.3">
      <c r="A53" s="46" t="s">
        <v>24</v>
      </c>
      <c r="B53" s="50">
        <f>IF(B9&gt;0,B32* 12/B9,"-")</f>
        <v>0</v>
      </c>
      <c r="C53" s="51">
        <f>B32*12</f>
        <v>0</v>
      </c>
      <c r="D53" s="59"/>
      <c r="E53" s="64">
        <f>IF(B9&gt;0,B32/B9*12,"-")</f>
        <v>0</v>
      </c>
      <c r="F53" s="65">
        <f>B32*12</f>
        <v>0</v>
      </c>
      <c r="G53" s="40"/>
      <c r="H53" s="40"/>
      <c r="I53" s="40"/>
      <c r="J53" s="40"/>
      <c r="K53" s="40"/>
      <c r="L53" s="41"/>
    </row>
    <row r="54" spans="1:12" x14ac:dyDescent="0.15">
      <c r="A54" s="101" t="s">
        <v>8</v>
      </c>
      <c r="B54" s="54">
        <f>SUM(B48:B53)</f>
        <v>0.29722222222222222</v>
      </c>
      <c r="C54" s="55">
        <f>SUM(C48:C53)</f>
        <v>5350</v>
      </c>
      <c r="D54" s="54"/>
      <c r="E54" s="54">
        <f>SUM(E50:E53)</f>
        <v>0.11305555555555555</v>
      </c>
      <c r="F54" s="55">
        <f>SUM(F50:F53)</f>
        <v>2035</v>
      </c>
      <c r="G54" s="40"/>
      <c r="H54" s="40"/>
      <c r="I54" s="40"/>
      <c r="J54" s="40"/>
      <c r="K54" s="40"/>
      <c r="L54" s="41"/>
    </row>
    <row r="55" spans="1:12" ht="6.75" customHeight="1" x14ac:dyDescent="0.15">
      <c r="A55" s="58"/>
      <c r="B55" s="59"/>
      <c r="C55" s="59"/>
      <c r="D55" s="59"/>
      <c r="E55" s="59"/>
      <c r="F55" s="59"/>
      <c r="G55" s="40"/>
      <c r="H55" s="40"/>
      <c r="I55" s="40"/>
      <c r="J55" s="40"/>
      <c r="K55" s="40"/>
      <c r="L55" s="41"/>
    </row>
    <row r="56" spans="1:12" x14ac:dyDescent="0.15">
      <c r="A56" s="42" t="s">
        <v>40</v>
      </c>
      <c r="B56" s="54">
        <f>B45+B54</f>
        <v>0.46100000000000002</v>
      </c>
      <c r="C56" s="55">
        <f>C45+C54</f>
        <v>8298</v>
      </c>
      <c r="D56" s="54"/>
      <c r="E56" s="54">
        <f>E45+E54</f>
        <v>0.27683333333333338</v>
      </c>
      <c r="F56" s="55">
        <f>F45+F54</f>
        <v>4983</v>
      </c>
      <c r="G56" s="40"/>
      <c r="H56" s="40"/>
      <c r="I56" s="40"/>
      <c r="J56" s="40"/>
      <c r="K56" s="40"/>
      <c r="L56" s="41"/>
    </row>
    <row r="57" spans="1:12" ht="6.75" customHeight="1" x14ac:dyDescent="0.15">
      <c r="A57" s="66"/>
      <c r="B57" s="59"/>
      <c r="C57" s="59"/>
      <c r="D57" s="59"/>
      <c r="E57" s="59"/>
      <c r="F57" s="59"/>
      <c r="G57" s="40"/>
      <c r="H57" s="40"/>
      <c r="I57" s="40"/>
      <c r="J57" s="40"/>
      <c r="K57" s="40"/>
      <c r="L57" s="41"/>
    </row>
    <row r="58" spans="1:12" x14ac:dyDescent="0.15">
      <c r="A58" s="42" t="s">
        <v>44</v>
      </c>
      <c r="B58" s="59"/>
      <c r="C58" s="59"/>
      <c r="D58" s="59"/>
      <c r="E58" s="59"/>
      <c r="F58" s="59"/>
      <c r="G58" s="40"/>
      <c r="H58" s="40"/>
      <c r="I58" s="40"/>
      <c r="J58" s="40"/>
      <c r="K58" s="40"/>
      <c r="L58" s="41"/>
    </row>
    <row r="59" spans="1:12" x14ac:dyDescent="0.15">
      <c r="A59" s="46" t="s">
        <v>46</v>
      </c>
      <c r="B59" s="47">
        <f>IF(B9&gt;0,C59/B9,"-")</f>
        <v>0</v>
      </c>
      <c r="C59" s="60">
        <f>B35*12</f>
        <v>0</v>
      </c>
      <c r="D59" s="59"/>
      <c r="E59" s="47">
        <f>IF(B9&gt;0,F59/B9,"-")</f>
        <v>0</v>
      </c>
      <c r="F59" s="60">
        <f>B35*12</f>
        <v>0</v>
      </c>
      <c r="G59" s="40"/>
      <c r="H59" s="40"/>
      <c r="I59" s="40"/>
      <c r="J59" s="40"/>
      <c r="K59" s="40"/>
      <c r="L59" s="41"/>
    </row>
    <row r="60" spans="1:12" ht="7.5" customHeight="1" x14ac:dyDescent="0.15">
      <c r="A60" s="58"/>
      <c r="B60" s="1"/>
      <c r="C60" s="59"/>
      <c r="D60" s="59"/>
      <c r="E60" s="59"/>
      <c r="F60" s="59"/>
      <c r="G60" s="40"/>
      <c r="H60" s="40"/>
      <c r="I60" s="40"/>
      <c r="J60" s="40"/>
      <c r="K60" s="40"/>
      <c r="L60" s="41"/>
    </row>
    <row r="61" spans="1:12" ht="15" thickBot="1" x14ac:dyDescent="0.2">
      <c r="A61" s="67" t="s">
        <v>8</v>
      </c>
      <c r="B61" s="68">
        <f>IF(B9&gt;0,B56+B59,"-")</f>
        <v>0.46100000000000002</v>
      </c>
      <c r="C61" s="69">
        <f>C56+C59</f>
        <v>8298</v>
      </c>
      <c r="D61" s="70" t="s">
        <v>11</v>
      </c>
      <c r="E61" s="68">
        <f>IF(B9&gt;0,E56+E59,"-")</f>
        <v>0.27683333333333338</v>
      </c>
      <c r="F61" s="69">
        <f>F56+F59</f>
        <v>4983</v>
      </c>
      <c r="G61" s="71"/>
      <c r="H61" s="71"/>
      <c r="I61" s="71"/>
      <c r="J61" s="71"/>
      <c r="K61" s="71"/>
      <c r="L61" s="72"/>
    </row>
    <row r="64" spans="1:12" x14ac:dyDescent="0.15">
      <c r="A64" s="11" t="s">
        <v>53</v>
      </c>
    </row>
    <row r="65" spans="1:1" x14ac:dyDescent="0.15">
      <c r="A65" s="12" t="s">
        <v>49</v>
      </c>
    </row>
    <row r="66" spans="1:1" x14ac:dyDescent="0.15">
      <c r="A66" s="13" t="s">
        <v>50</v>
      </c>
    </row>
    <row r="67" spans="1:1" x14ac:dyDescent="0.15">
      <c r="A67" s="14">
        <f ca="1">TODAY()</f>
        <v>44518</v>
      </c>
    </row>
    <row r="68" spans="1:1" x14ac:dyDescent="0.15">
      <c r="A68" s="10" t="s">
        <v>11</v>
      </c>
    </row>
    <row r="69" spans="1:1" x14ac:dyDescent="0.15">
      <c r="A69" s="18" t="s">
        <v>55</v>
      </c>
    </row>
    <row r="70" spans="1:1" x14ac:dyDescent="0.15">
      <c r="A70" s="19" t="s">
        <v>56</v>
      </c>
    </row>
  </sheetData>
  <sheetProtection sheet="1" objects="1" scenarios="1"/>
  <phoneticPr fontId="7" type="noConversion"/>
  <hyperlinks>
    <hyperlink ref="A65" r:id="rId1" xr:uid="{00000000-0004-0000-0000-000000000000}"/>
    <hyperlink ref="A3:B3" r:id="rId2" display="Estimating the Field Capacity of Farm Machines" xr:uid="{00000000-0004-0000-0000-000001000000}"/>
    <hyperlink ref="A3" r:id="rId3" display="Learn in the Financial Information section" xr:uid="{00000000-0004-0000-0000-000002000000}"/>
    <hyperlink ref="A70" r:id="rId4" xr:uid="{00000000-0004-0000-0000-000003000000}"/>
  </hyperlinks>
  <pageMargins left="0.7" right="0.7" top="0.63" bottom="0.54" header="0.3" footer="0.3"/>
  <pageSetup scale="58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EFB6-86F8-4BCE-B0B7-422B9F8D8F3F}">
  <sheetPr>
    <pageSetUpPr fitToPage="1"/>
  </sheetPr>
  <dimension ref="A1:N70"/>
  <sheetViews>
    <sheetView showGridLines="0" zoomScaleNormal="100" workbookViewId="0"/>
  </sheetViews>
  <sheetFormatPr baseColWidth="10" defaultColWidth="9.1640625" defaultRowHeight="14" x14ac:dyDescent="0.15"/>
  <cols>
    <col min="1" max="1" width="29.5" style="24" customWidth="1"/>
    <col min="2" max="3" width="13.33203125" style="25" customWidth="1"/>
    <col min="4" max="4" width="6.33203125" style="25" customWidth="1"/>
    <col min="5" max="6" width="13.33203125" style="25" customWidth="1"/>
    <col min="7" max="7" width="9.1640625" style="25"/>
    <col min="8" max="9" width="8.6640625" style="25" customWidth="1"/>
    <col min="10" max="10" width="2.6640625" style="25" customWidth="1"/>
    <col min="11" max="12" width="8.6640625" style="25" customWidth="1"/>
    <col min="13" max="16384" width="9.1640625" style="25"/>
  </cols>
  <sheetData>
    <row r="1" spans="1:14" s="39" customFormat="1" ht="33.75" customHeight="1" thickBot="1" x14ac:dyDescent="0.25">
      <c r="A1" s="38" t="s">
        <v>0</v>
      </c>
    </row>
    <row r="2" spans="1:14" s="4" customFormat="1" ht="15" thickTop="1" x14ac:dyDescent="0.15">
      <c r="A2" s="9" t="s">
        <v>52</v>
      </c>
    </row>
    <row r="3" spans="1:14" s="4" customFormat="1" ht="12.75" customHeight="1" x14ac:dyDescent="0.15">
      <c r="A3" s="13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2" customFormat="1" x14ac:dyDescent="0.15">
      <c r="A4" s="10"/>
      <c r="E4" s="2" t="s">
        <v>11</v>
      </c>
    </row>
    <row r="5" spans="1:14" s="3" customFormat="1" ht="13" x14ac:dyDescent="0.15">
      <c r="A5" s="16" t="s">
        <v>48</v>
      </c>
      <c r="B5" s="17"/>
    </row>
    <row r="6" spans="1:14" s="3" customFormat="1" ht="13" x14ac:dyDescent="0.15">
      <c r="A6" s="5"/>
      <c r="G6" s="3" t="s">
        <v>11</v>
      </c>
    </row>
    <row r="7" spans="1:14" s="3" customFormat="1" ht="13" x14ac:dyDescent="0.15">
      <c r="A7" s="5"/>
      <c r="C7" s="7"/>
      <c r="D7" s="7"/>
    </row>
    <row r="8" spans="1:14" s="3" customFormat="1" ht="21.75" customHeight="1" x14ac:dyDescent="0.15">
      <c r="A8" s="96" t="s">
        <v>38</v>
      </c>
      <c r="B8" s="97" t="s">
        <v>22</v>
      </c>
      <c r="C8" s="98"/>
      <c r="D8" s="99" t="s">
        <v>57</v>
      </c>
      <c r="E8" s="98"/>
      <c r="F8" s="98"/>
      <c r="G8" s="98"/>
      <c r="H8" s="98"/>
      <c r="I8" s="98"/>
      <c r="J8" s="98"/>
      <c r="K8" s="98"/>
      <c r="L8" s="98"/>
      <c r="M8" s="98"/>
      <c r="N8" s="100"/>
    </row>
    <row r="9" spans="1:14" s="3" customFormat="1" ht="14.25" customHeight="1" x14ac:dyDescent="0.15">
      <c r="A9" s="20" t="s">
        <v>25</v>
      </c>
      <c r="B9" s="95"/>
      <c r="C9" s="31" t="s">
        <v>15</v>
      </c>
      <c r="D9" s="94" t="s">
        <v>58</v>
      </c>
      <c r="E9" s="31"/>
    </row>
    <row r="10" spans="1:14" s="3" customFormat="1" ht="14.25" customHeight="1" x14ac:dyDescent="0.15">
      <c r="A10" s="20" t="s">
        <v>1</v>
      </c>
      <c r="B10" s="27"/>
      <c r="C10" s="31" t="s">
        <v>20</v>
      </c>
      <c r="D10" s="94"/>
      <c r="E10" s="31"/>
    </row>
    <row r="11" spans="1:14" s="3" customFormat="1" ht="14.25" customHeight="1" x14ac:dyDescent="0.15">
      <c r="A11" s="20" t="s">
        <v>21</v>
      </c>
      <c r="B11" s="28"/>
      <c r="C11" s="31" t="s">
        <v>68</v>
      </c>
      <c r="D11" s="94"/>
      <c r="E11" s="31"/>
    </row>
    <row r="12" spans="1:14" s="3" customFormat="1" ht="14.25" customHeight="1" x14ac:dyDescent="0.15">
      <c r="A12" s="20" t="s">
        <v>4</v>
      </c>
      <c r="B12" s="29"/>
      <c r="C12" s="31" t="s">
        <v>12</v>
      </c>
      <c r="D12" s="94"/>
      <c r="E12" s="31"/>
    </row>
    <row r="13" spans="1:14" s="3" customFormat="1" ht="14.25" customHeight="1" x14ac:dyDescent="0.15">
      <c r="A13" s="20" t="s">
        <v>14</v>
      </c>
      <c r="B13" s="26"/>
      <c r="C13" s="31" t="s">
        <v>13</v>
      </c>
      <c r="D13" s="94"/>
      <c r="E13" s="31"/>
    </row>
    <row r="14" spans="1:14" s="3" customFormat="1" ht="14.25" customHeight="1" x14ac:dyDescent="0.15">
      <c r="A14" s="20" t="s">
        <v>23</v>
      </c>
      <c r="B14" s="29"/>
      <c r="C14" s="31" t="s">
        <v>15</v>
      </c>
      <c r="D14" s="94"/>
      <c r="E14" s="31"/>
    </row>
    <row r="15" spans="1:14" s="3" customFormat="1" ht="14.25" customHeight="1" x14ac:dyDescent="0.15">
      <c r="A15" s="21" t="s">
        <v>26</v>
      </c>
      <c r="B15" s="30"/>
      <c r="C15" s="35"/>
      <c r="D15" s="94"/>
      <c r="E15" s="31"/>
    </row>
    <row r="16" spans="1:14" s="3" customFormat="1" ht="14.25" customHeight="1" x14ac:dyDescent="0.15">
      <c r="A16" s="20" t="s">
        <v>24</v>
      </c>
      <c r="B16" s="27"/>
      <c r="C16" s="31" t="s">
        <v>28</v>
      </c>
      <c r="D16" s="94" t="s">
        <v>59</v>
      </c>
      <c r="E16" s="31"/>
    </row>
    <row r="17" spans="1:5" s="3" customFormat="1" ht="14.25" customHeight="1" x14ac:dyDescent="0.15">
      <c r="A17" s="37" t="s">
        <v>32</v>
      </c>
      <c r="B17" s="31"/>
      <c r="C17" s="31"/>
      <c r="D17" s="94"/>
      <c r="E17" s="31"/>
    </row>
    <row r="18" spans="1:5" s="3" customFormat="1" ht="14.25" customHeight="1" x14ac:dyDescent="0.15">
      <c r="A18" s="20" t="s">
        <v>24</v>
      </c>
      <c r="B18" s="27"/>
      <c r="C18" s="31" t="s">
        <v>27</v>
      </c>
      <c r="D18" s="94" t="s">
        <v>60</v>
      </c>
      <c r="E18" s="31"/>
    </row>
    <row r="19" spans="1:5" s="3" customFormat="1" ht="14.25" customHeight="1" x14ac:dyDescent="0.15">
      <c r="A19" s="20" t="s">
        <v>29</v>
      </c>
      <c r="B19" s="32"/>
      <c r="C19" s="36" t="s">
        <v>30</v>
      </c>
      <c r="D19" s="94"/>
      <c r="E19" s="31"/>
    </row>
    <row r="20" spans="1:5" s="3" customFormat="1" ht="14.25" customHeight="1" x14ac:dyDescent="0.15">
      <c r="A20" s="20" t="s">
        <v>31</v>
      </c>
      <c r="B20" s="33"/>
      <c r="C20" s="31"/>
      <c r="D20" s="94" t="s">
        <v>69</v>
      </c>
      <c r="E20" s="31"/>
    </row>
    <row r="21" spans="1:5" s="3" customFormat="1" ht="14.25" customHeight="1" x14ac:dyDescent="0.15">
      <c r="A21" s="23"/>
      <c r="B21" s="31"/>
      <c r="C21" s="31"/>
      <c r="D21" s="94" t="s">
        <v>70</v>
      </c>
      <c r="E21" s="31"/>
    </row>
    <row r="22" spans="1:5" s="3" customFormat="1" ht="14.25" customHeight="1" x14ac:dyDescent="0.15">
      <c r="A22" s="22" t="s">
        <v>39</v>
      </c>
      <c r="B22" s="30" t="s">
        <v>11</v>
      </c>
      <c r="C22" s="31"/>
      <c r="D22" s="94"/>
      <c r="E22" s="31"/>
    </row>
    <row r="23" spans="1:5" s="3" customFormat="1" ht="14.25" customHeight="1" x14ac:dyDescent="0.15">
      <c r="A23" s="20" t="s">
        <v>47</v>
      </c>
      <c r="B23" s="29"/>
      <c r="C23" s="31"/>
      <c r="D23" s="94" t="s">
        <v>61</v>
      </c>
      <c r="E23" s="31"/>
    </row>
    <row r="24" spans="1:5" s="3" customFormat="1" ht="14.25" customHeight="1" x14ac:dyDescent="0.15">
      <c r="A24" s="20" t="s">
        <v>18</v>
      </c>
      <c r="B24" s="26"/>
      <c r="C24" s="31" t="s">
        <v>17</v>
      </c>
      <c r="D24" s="94" t="s">
        <v>67</v>
      </c>
      <c r="E24" s="31"/>
    </row>
    <row r="25" spans="1:5" s="3" customFormat="1" ht="14.25" customHeight="1" x14ac:dyDescent="0.15">
      <c r="A25" s="20" t="s">
        <v>16</v>
      </c>
      <c r="B25" s="29"/>
      <c r="C25" s="31"/>
      <c r="D25" s="94" t="s">
        <v>62</v>
      </c>
      <c r="E25" s="31"/>
    </row>
    <row r="26" spans="1:5" s="3" customFormat="1" ht="14.25" customHeight="1" x14ac:dyDescent="0.15">
      <c r="A26" s="20" t="s">
        <v>42</v>
      </c>
      <c r="B26" s="29"/>
      <c r="C26" s="31"/>
      <c r="D26" s="94" t="s">
        <v>63</v>
      </c>
      <c r="E26" s="31"/>
    </row>
    <row r="27" spans="1:5" s="3" customFormat="1" ht="14.25" customHeight="1" x14ac:dyDescent="0.15">
      <c r="A27" s="20" t="s">
        <v>41</v>
      </c>
      <c r="B27" s="34"/>
      <c r="C27" s="31" t="s">
        <v>33</v>
      </c>
      <c r="D27" s="94" t="s">
        <v>64</v>
      </c>
      <c r="E27" s="31"/>
    </row>
    <row r="28" spans="1:5" s="3" customFormat="1" ht="14.25" customHeight="1" x14ac:dyDescent="0.15">
      <c r="A28" s="20" t="s">
        <v>35</v>
      </c>
      <c r="B28" s="29"/>
      <c r="C28" s="31" t="s">
        <v>19</v>
      </c>
      <c r="D28" s="94" t="s">
        <v>65</v>
      </c>
      <c r="E28" s="31"/>
    </row>
    <row r="29" spans="1:5" s="3" customFormat="1" ht="14.25" customHeight="1" x14ac:dyDescent="0.15">
      <c r="A29" s="20" t="s">
        <v>2</v>
      </c>
      <c r="B29" s="29"/>
      <c r="C29" s="31" t="s">
        <v>15</v>
      </c>
      <c r="D29" s="94"/>
      <c r="E29" s="31"/>
    </row>
    <row r="30" spans="1:5" s="3" customFormat="1" ht="14.25" customHeight="1" x14ac:dyDescent="0.15">
      <c r="A30" s="20" t="s">
        <v>3</v>
      </c>
      <c r="B30" s="29"/>
      <c r="C30" s="31" t="s">
        <v>15</v>
      </c>
      <c r="D30" s="94"/>
      <c r="E30" s="31"/>
    </row>
    <row r="31" spans="1:5" s="3" customFormat="1" ht="14.25" customHeight="1" x14ac:dyDescent="0.15">
      <c r="A31" s="21" t="s">
        <v>26</v>
      </c>
      <c r="B31" s="30"/>
      <c r="C31" s="35"/>
      <c r="D31" s="94"/>
      <c r="E31" s="31"/>
    </row>
    <row r="32" spans="1:5" s="3" customFormat="1" ht="14.25" customHeight="1" x14ac:dyDescent="0.15">
      <c r="A32" s="23" t="s">
        <v>24</v>
      </c>
      <c r="B32" s="29"/>
      <c r="C32" s="31" t="s">
        <v>19</v>
      </c>
      <c r="D32" s="94" t="s">
        <v>66</v>
      </c>
      <c r="E32" s="31"/>
    </row>
    <row r="33" spans="1:12" s="3" customFormat="1" ht="14.25" customHeight="1" x14ac:dyDescent="0.15">
      <c r="A33" s="23"/>
      <c r="B33" s="31"/>
      <c r="C33" s="31"/>
      <c r="D33" s="94"/>
      <c r="E33" s="31"/>
    </row>
    <row r="34" spans="1:12" s="3" customFormat="1" ht="14.25" customHeight="1" x14ac:dyDescent="0.15">
      <c r="A34" s="22" t="s">
        <v>45</v>
      </c>
      <c r="B34" s="31"/>
      <c r="C34" s="31"/>
      <c r="D34" s="94"/>
      <c r="E34" s="31"/>
    </row>
    <row r="35" spans="1:12" s="3" customFormat="1" ht="14.25" customHeight="1" x14ac:dyDescent="0.15">
      <c r="A35" s="20" t="s">
        <v>46</v>
      </c>
      <c r="B35" s="29"/>
      <c r="C35" s="31" t="s">
        <v>19</v>
      </c>
      <c r="D35" s="94"/>
      <c r="E35" s="31"/>
    </row>
    <row r="36" spans="1:12" s="3" customFormat="1" thickBot="1" x14ac:dyDescent="0.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15">
      <c r="A37" s="73"/>
      <c r="B37" s="74" t="s">
        <v>10</v>
      </c>
      <c r="C37" s="75"/>
      <c r="D37" s="76"/>
      <c r="E37" s="74" t="s">
        <v>34</v>
      </c>
      <c r="F37" s="77"/>
      <c r="G37" s="78"/>
      <c r="H37" s="78"/>
      <c r="I37" s="78"/>
      <c r="J37" s="78"/>
      <c r="K37" s="78"/>
      <c r="L37" s="79"/>
    </row>
    <row r="38" spans="1:12" x14ac:dyDescent="0.15">
      <c r="A38" s="80"/>
      <c r="B38" s="81" t="s">
        <v>73</v>
      </c>
      <c r="C38" s="82"/>
      <c r="D38" s="83"/>
      <c r="E38" s="84" t="s">
        <v>74</v>
      </c>
      <c r="F38" s="83"/>
      <c r="G38" s="85"/>
      <c r="H38" s="85"/>
      <c r="I38" s="85"/>
      <c r="J38" s="85"/>
      <c r="K38" s="85"/>
      <c r="L38" s="86"/>
    </row>
    <row r="39" spans="1:12" x14ac:dyDescent="0.15">
      <c r="A39" s="87"/>
      <c r="B39" s="88" t="s">
        <v>71</v>
      </c>
      <c r="C39" s="89"/>
      <c r="D39" s="90"/>
      <c r="E39" s="91" t="s">
        <v>75</v>
      </c>
      <c r="F39" s="90"/>
      <c r="G39" s="92"/>
      <c r="H39" s="92"/>
      <c r="I39" s="92"/>
      <c r="J39" s="92"/>
      <c r="K39" s="92"/>
      <c r="L39" s="93"/>
    </row>
    <row r="40" spans="1:12" s="4" customFormat="1" x14ac:dyDescent="0.15">
      <c r="A40" s="42" t="s">
        <v>38</v>
      </c>
      <c r="B40" s="43" t="s">
        <v>36</v>
      </c>
      <c r="C40" s="43" t="s">
        <v>37</v>
      </c>
      <c r="D40" s="1"/>
      <c r="E40" s="43" t="s">
        <v>36</v>
      </c>
      <c r="F40" s="43" t="s">
        <v>37</v>
      </c>
      <c r="G40" s="44"/>
      <c r="H40" s="44"/>
      <c r="I40" s="44"/>
      <c r="J40" s="44"/>
      <c r="K40" s="44"/>
      <c r="L40" s="45"/>
    </row>
    <row r="41" spans="1:12" s="4" customFormat="1" ht="13" x14ac:dyDescent="0.15">
      <c r="A41" s="46" t="s">
        <v>1</v>
      </c>
      <c r="B41" s="47" t="str">
        <f>IF(B11&gt;0,B10/B11,"-")</f>
        <v>-</v>
      </c>
      <c r="C41" s="48" t="str">
        <f>IF(B9&gt;0,B41*B9,"-")</f>
        <v>-</v>
      </c>
      <c r="D41" s="49"/>
      <c r="E41" s="47" t="str">
        <f>IF(B11&gt;0,B10/B11,"-")</f>
        <v>-</v>
      </c>
      <c r="F41" s="48" t="str">
        <f>IF(B9&gt;0,E41*B9,"-")</f>
        <v>-</v>
      </c>
      <c r="G41" s="44"/>
      <c r="H41" s="44"/>
      <c r="I41" s="44"/>
      <c r="J41" s="44"/>
      <c r="K41" s="44"/>
      <c r="L41" s="45"/>
    </row>
    <row r="42" spans="1:12" s="4" customFormat="1" ht="13" x14ac:dyDescent="0.15">
      <c r="A42" s="46" t="s">
        <v>7</v>
      </c>
      <c r="B42" s="47" t="str">
        <f>IF(B13&gt;0,B12/B13,"-")</f>
        <v>-</v>
      </c>
      <c r="C42" s="48" t="str">
        <f>IF(B9&gt;0,B9*B42,"-")</f>
        <v>-</v>
      </c>
      <c r="D42" s="49"/>
      <c r="E42" s="47" t="str">
        <f>IF(B13&gt;0,B12/B13,"-")</f>
        <v>-</v>
      </c>
      <c r="F42" s="48" t="str">
        <f>IF(B9&gt;0,B9*E42,"-")</f>
        <v>-</v>
      </c>
      <c r="G42" s="44"/>
      <c r="H42" s="44"/>
      <c r="I42" s="44"/>
      <c r="J42" s="44"/>
      <c r="K42" s="44"/>
      <c r="L42" s="45"/>
    </row>
    <row r="43" spans="1:12" s="4" customFormat="1" ht="13" x14ac:dyDescent="0.15">
      <c r="A43" s="46" t="s">
        <v>23</v>
      </c>
      <c r="B43" s="47" t="str">
        <f>IF(B9&gt;0,B14/B9,"-")</f>
        <v>-</v>
      </c>
      <c r="C43" s="48">
        <f>B14</f>
        <v>0</v>
      </c>
      <c r="D43" s="49"/>
      <c r="E43" s="47" t="str">
        <f>IF(B9&gt;0,B14/B9,"-")</f>
        <v>-</v>
      </c>
      <c r="F43" s="48">
        <f>B14</f>
        <v>0</v>
      </c>
      <c r="G43" s="44"/>
      <c r="H43" s="44"/>
      <c r="I43" s="44"/>
      <c r="J43" s="44"/>
      <c r="K43" s="44"/>
      <c r="L43" s="45"/>
    </row>
    <row r="44" spans="1:12" s="2" customFormat="1" ht="17" x14ac:dyDescent="0.3">
      <c r="A44" s="46" t="s">
        <v>24</v>
      </c>
      <c r="B44" s="50">
        <f>IF(B19=0,B16,B18*B20/B19)</f>
        <v>0</v>
      </c>
      <c r="C44" s="51">
        <f>B44*B9</f>
        <v>0</v>
      </c>
      <c r="D44" s="49" t="s">
        <v>11</v>
      </c>
      <c r="E44" s="50">
        <f>IF(B19=0,B16,B18*B20/B19)</f>
        <v>0</v>
      </c>
      <c r="F44" s="51">
        <f>B44*B9</f>
        <v>0</v>
      </c>
      <c r="G44" s="52"/>
      <c r="H44" s="52"/>
      <c r="I44" s="52"/>
      <c r="J44" s="52"/>
      <c r="K44" s="52"/>
      <c r="L44" s="53"/>
    </row>
    <row r="45" spans="1:12" s="6" customFormat="1" ht="13" x14ac:dyDescent="0.15">
      <c r="A45" s="101" t="s">
        <v>8</v>
      </c>
      <c r="B45" s="54">
        <f>SUM(B41:B44)</f>
        <v>0</v>
      </c>
      <c r="C45" s="55">
        <f>SUM(C41:C44)</f>
        <v>0</v>
      </c>
      <c r="D45" s="54" t="s">
        <v>11</v>
      </c>
      <c r="E45" s="54">
        <f>SUM(E41:E44)</f>
        <v>0</v>
      </c>
      <c r="F45" s="55">
        <f>SUM(F41:F44)</f>
        <v>0</v>
      </c>
      <c r="G45" s="56"/>
      <c r="H45" s="56"/>
      <c r="I45" s="56"/>
      <c r="J45" s="56"/>
      <c r="K45" s="56"/>
      <c r="L45" s="57"/>
    </row>
    <row r="46" spans="1:12" ht="6.75" customHeight="1" x14ac:dyDescent="0.15">
      <c r="A46" s="58"/>
      <c r="B46" s="54"/>
      <c r="C46" s="54"/>
      <c r="D46" s="54"/>
      <c r="E46" s="54"/>
      <c r="F46" s="59"/>
      <c r="G46" s="40"/>
      <c r="H46" s="40"/>
      <c r="I46" s="40"/>
      <c r="J46" s="40"/>
      <c r="K46" s="40"/>
      <c r="L46" s="41"/>
    </row>
    <row r="47" spans="1:12" x14ac:dyDescent="0.15">
      <c r="A47" s="42" t="s">
        <v>39</v>
      </c>
      <c r="B47" s="59"/>
      <c r="C47" s="59"/>
      <c r="D47" s="59"/>
      <c r="E47" s="59"/>
      <c r="F47" s="59"/>
      <c r="G47" s="40"/>
      <c r="H47" s="40"/>
      <c r="I47" s="40"/>
      <c r="J47" s="40"/>
      <c r="K47" s="40"/>
      <c r="L47" s="41"/>
    </row>
    <row r="48" spans="1:12" x14ac:dyDescent="0.15">
      <c r="A48" s="46" t="s">
        <v>9</v>
      </c>
      <c r="B48" s="49">
        <f>IF(B23=0,0,(B23-B25)/(B9*B24))</f>
        <v>0</v>
      </c>
      <c r="C48" s="60">
        <f>B48*B9</f>
        <v>0</v>
      </c>
      <c r="D48" s="49"/>
      <c r="E48" s="61" t="s">
        <v>51</v>
      </c>
      <c r="F48" s="61" t="s">
        <v>51</v>
      </c>
      <c r="G48" s="40"/>
      <c r="H48" s="40"/>
      <c r="I48" s="40"/>
      <c r="J48" s="40"/>
      <c r="K48" s="40"/>
      <c r="L48" s="41"/>
    </row>
    <row r="49" spans="1:12" x14ac:dyDescent="0.15">
      <c r="A49" s="46" t="s">
        <v>43</v>
      </c>
      <c r="B49" s="49" t="str">
        <f>IF(B9&gt;0,C49/B9,"-")</f>
        <v>-</v>
      </c>
      <c r="C49" s="60">
        <f>B26*B27</f>
        <v>0</v>
      </c>
      <c r="D49" s="49"/>
      <c r="E49" s="61" t="s">
        <v>51</v>
      </c>
      <c r="F49" s="61" t="s">
        <v>51</v>
      </c>
      <c r="G49" s="62" t="s">
        <v>72</v>
      </c>
      <c r="H49" s="40"/>
      <c r="I49" s="40"/>
      <c r="J49" s="40"/>
      <c r="K49" s="40"/>
      <c r="L49" s="41"/>
    </row>
    <row r="50" spans="1:12" x14ac:dyDescent="0.15">
      <c r="A50" s="46" t="s">
        <v>5</v>
      </c>
      <c r="B50" s="49" t="str">
        <f>IF(B9&gt;0,B29/B9,"-")</f>
        <v>-</v>
      </c>
      <c r="C50" s="63">
        <f>B29</f>
        <v>0</v>
      </c>
      <c r="D50" s="49"/>
      <c r="E50" s="47" t="str">
        <f>IF(B9&gt;0,B29/B9,"-")</f>
        <v>-</v>
      </c>
      <c r="F50" s="48">
        <f>B29</f>
        <v>0</v>
      </c>
      <c r="G50" s="40"/>
      <c r="H50" s="40"/>
      <c r="I50" s="40"/>
      <c r="J50" s="40"/>
      <c r="K50" s="40"/>
      <c r="L50" s="41"/>
    </row>
    <row r="51" spans="1:12" x14ac:dyDescent="0.15">
      <c r="A51" s="46" t="s">
        <v>6</v>
      </c>
      <c r="B51" s="49" t="str">
        <f>IF(B9&gt;0,B30/B9,"-")</f>
        <v>-</v>
      </c>
      <c r="C51" s="60">
        <f>B30</f>
        <v>0</v>
      </c>
      <c r="D51" s="49"/>
      <c r="E51" s="47" t="str">
        <f>IF(B9&gt;0,B30/B9,"-")</f>
        <v>-</v>
      </c>
      <c r="F51" s="48">
        <f>B30</f>
        <v>0</v>
      </c>
      <c r="G51" s="40"/>
      <c r="H51" s="40"/>
      <c r="I51" s="40"/>
      <c r="J51" s="40"/>
      <c r="K51" s="40"/>
      <c r="L51" s="41"/>
    </row>
    <row r="52" spans="1:12" x14ac:dyDescent="0.15">
      <c r="A52" s="46" t="s">
        <v>35</v>
      </c>
      <c r="B52" s="61" t="s">
        <v>51</v>
      </c>
      <c r="C52" s="61" t="s">
        <v>51</v>
      </c>
      <c r="D52" s="59"/>
      <c r="E52" s="47" t="str">
        <f>IF(B9&gt;0,F52/B9,"-")</f>
        <v>-</v>
      </c>
      <c r="F52" s="48">
        <f>B28*12</f>
        <v>0</v>
      </c>
      <c r="G52" s="40"/>
      <c r="H52" s="40"/>
      <c r="I52" s="40"/>
      <c r="J52" s="40"/>
      <c r="K52" s="40"/>
      <c r="L52" s="41"/>
    </row>
    <row r="53" spans="1:12" ht="17" x14ac:dyDescent="0.3">
      <c r="A53" s="46" t="s">
        <v>24</v>
      </c>
      <c r="B53" s="50" t="str">
        <f>IF(B9&gt;0,B32* 12/B9,"-")</f>
        <v>-</v>
      </c>
      <c r="C53" s="51">
        <f>B32*12</f>
        <v>0</v>
      </c>
      <c r="D53" s="59"/>
      <c r="E53" s="64" t="str">
        <f>IF(B9&gt;0,B32/B9*12,"-")</f>
        <v>-</v>
      </c>
      <c r="F53" s="65">
        <f>B32*12</f>
        <v>0</v>
      </c>
      <c r="G53" s="40"/>
      <c r="H53" s="40"/>
      <c r="I53" s="40"/>
      <c r="J53" s="40"/>
      <c r="K53" s="40"/>
      <c r="L53" s="41"/>
    </row>
    <row r="54" spans="1:12" x14ac:dyDescent="0.15">
      <c r="A54" s="101" t="s">
        <v>8</v>
      </c>
      <c r="B54" s="54">
        <f>SUM(B48:B53)</f>
        <v>0</v>
      </c>
      <c r="C54" s="55">
        <f>SUM(C48:C53)</f>
        <v>0</v>
      </c>
      <c r="D54" s="54"/>
      <c r="E54" s="54">
        <f>SUM(E50:E53)</f>
        <v>0</v>
      </c>
      <c r="F54" s="55">
        <f>SUM(F50:F53)</f>
        <v>0</v>
      </c>
      <c r="G54" s="40"/>
      <c r="H54" s="40"/>
      <c r="I54" s="40"/>
      <c r="J54" s="40"/>
      <c r="K54" s="40"/>
      <c r="L54" s="41"/>
    </row>
    <row r="55" spans="1:12" ht="6.75" customHeight="1" x14ac:dyDescent="0.15">
      <c r="A55" s="58"/>
      <c r="B55" s="59"/>
      <c r="C55" s="59"/>
      <c r="D55" s="59"/>
      <c r="E55" s="59"/>
      <c r="F55" s="59"/>
      <c r="G55" s="40"/>
      <c r="H55" s="40"/>
      <c r="I55" s="40"/>
      <c r="J55" s="40"/>
      <c r="K55" s="40"/>
      <c r="L55" s="41"/>
    </row>
    <row r="56" spans="1:12" x14ac:dyDescent="0.15">
      <c r="A56" s="42" t="s">
        <v>40</v>
      </c>
      <c r="B56" s="54">
        <f>B45+B54</f>
        <v>0</v>
      </c>
      <c r="C56" s="55">
        <f>C45+C54</f>
        <v>0</v>
      </c>
      <c r="D56" s="54"/>
      <c r="E56" s="54">
        <f>E45+E54</f>
        <v>0</v>
      </c>
      <c r="F56" s="55">
        <f>F45+F54</f>
        <v>0</v>
      </c>
      <c r="G56" s="40"/>
      <c r="H56" s="40"/>
      <c r="I56" s="40"/>
      <c r="J56" s="40"/>
      <c r="K56" s="40"/>
      <c r="L56" s="41"/>
    </row>
    <row r="57" spans="1:12" ht="6.75" customHeight="1" x14ac:dyDescent="0.15">
      <c r="A57" s="66"/>
      <c r="B57" s="59"/>
      <c r="C57" s="59"/>
      <c r="D57" s="59"/>
      <c r="E57" s="59"/>
      <c r="F57" s="59"/>
      <c r="G57" s="40"/>
      <c r="H57" s="40"/>
      <c r="I57" s="40"/>
      <c r="J57" s="40"/>
      <c r="K57" s="40"/>
      <c r="L57" s="41"/>
    </row>
    <row r="58" spans="1:12" x14ac:dyDescent="0.15">
      <c r="A58" s="42" t="s">
        <v>44</v>
      </c>
      <c r="B58" s="59"/>
      <c r="C58" s="59"/>
      <c r="D58" s="59"/>
      <c r="E58" s="59"/>
      <c r="F58" s="59"/>
      <c r="G58" s="40"/>
      <c r="H58" s="40"/>
      <c r="I58" s="40"/>
      <c r="J58" s="40"/>
      <c r="K58" s="40"/>
      <c r="L58" s="41"/>
    </row>
    <row r="59" spans="1:12" x14ac:dyDescent="0.15">
      <c r="A59" s="46" t="s">
        <v>46</v>
      </c>
      <c r="B59" s="47" t="str">
        <f>IF(B9&gt;0,C59/B9,"-")</f>
        <v>-</v>
      </c>
      <c r="C59" s="60">
        <f>B35*12</f>
        <v>0</v>
      </c>
      <c r="D59" s="59"/>
      <c r="E59" s="47" t="str">
        <f>IF(B9&gt;0,F59/B9,"-")</f>
        <v>-</v>
      </c>
      <c r="F59" s="60">
        <f>B35*12</f>
        <v>0</v>
      </c>
      <c r="G59" s="40"/>
      <c r="H59" s="40"/>
      <c r="I59" s="40"/>
      <c r="J59" s="40"/>
      <c r="K59" s="40"/>
      <c r="L59" s="41"/>
    </row>
    <row r="60" spans="1:12" ht="7.5" customHeight="1" x14ac:dyDescent="0.15">
      <c r="A60" s="58"/>
      <c r="B60" s="1"/>
      <c r="C60" s="59"/>
      <c r="D60" s="59"/>
      <c r="E60" s="59"/>
      <c r="F60" s="59"/>
      <c r="G60" s="40"/>
      <c r="H60" s="40"/>
      <c r="I60" s="40"/>
      <c r="J60" s="40"/>
      <c r="K60" s="40"/>
      <c r="L60" s="41"/>
    </row>
    <row r="61" spans="1:12" ht="15" thickBot="1" x14ac:dyDescent="0.2">
      <c r="A61" s="67" t="s">
        <v>8</v>
      </c>
      <c r="B61" s="68" t="str">
        <f>IF(B9&gt;0,B56+B59,"-")</f>
        <v>-</v>
      </c>
      <c r="C61" s="69">
        <f>C56+C59</f>
        <v>0</v>
      </c>
      <c r="D61" s="70" t="s">
        <v>11</v>
      </c>
      <c r="E61" s="68" t="str">
        <f>IF(B9&gt;0,E56+E59,"-")</f>
        <v>-</v>
      </c>
      <c r="F61" s="69">
        <f>F56+F59</f>
        <v>0</v>
      </c>
      <c r="G61" s="71"/>
      <c r="H61" s="71"/>
      <c r="I61" s="71"/>
      <c r="J61" s="71"/>
      <c r="K61" s="71"/>
      <c r="L61" s="72"/>
    </row>
    <row r="64" spans="1:12" x14ac:dyDescent="0.15">
      <c r="A64" s="11" t="s">
        <v>53</v>
      </c>
    </row>
    <row r="65" spans="1:1" x14ac:dyDescent="0.15">
      <c r="A65" s="12" t="s">
        <v>49</v>
      </c>
    </row>
    <row r="66" spans="1:1" x14ac:dyDescent="0.15">
      <c r="A66" s="13" t="s">
        <v>50</v>
      </c>
    </row>
    <row r="67" spans="1:1" x14ac:dyDescent="0.15">
      <c r="A67" s="14">
        <f ca="1">TODAY()</f>
        <v>44518</v>
      </c>
    </row>
    <row r="68" spans="1:1" x14ac:dyDescent="0.15">
      <c r="A68" s="10" t="s">
        <v>11</v>
      </c>
    </row>
    <row r="69" spans="1:1" x14ac:dyDescent="0.15">
      <c r="A69" s="18" t="s">
        <v>55</v>
      </c>
    </row>
    <row r="70" spans="1:1" x14ac:dyDescent="0.15">
      <c r="A70" s="19" t="s">
        <v>56</v>
      </c>
    </row>
  </sheetData>
  <sheetProtection sheet="1" objects="1" scenarios="1"/>
  <hyperlinks>
    <hyperlink ref="A65" r:id="rId1" xr:uid="{BCAF6548-24FA-4C04-9D18-853548C814FD}"/>
    <hyperlink ref="A3:B3" r:id="rId2" display="Estimating the Field Capacity of Farm Machines" xr:uid="{6FB34EE3-974A-43DE-A95B-704D662999C5}"/>
    <hyperlink ref="A3" r:id="rId3" display="Learn in the Financial Information section" xr:uid="{194EE6D4-F7AF-427D-A417-56AE25C0D230}"/>
    <hyperlink ref="A70" r:id="rId4" xr:uid="{E7B8BFA1-C1A0-4699-B08B-E172E8832783}"/>
  </hyperlinks>
  <pageMargins left="0.7" right="0.7" top="0.63" bottom="0.54" header="0.3" footer="0.3"/>
  <pageSetup scale="58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 AgDM</dc:creator>
  <cp:lastModifiedBy>Microsoft Office User</cp:lastModifiedBy>
  <cp:lastPrinted>2021-11-17T18:21:06Z</cp:lastPrinted>
  <dcterms:created xsi:type="dcterms:W3CDTF">2007-08-27T22:07:51Z</dcterms:created>
  <dcterms:modified xsi:type="dcterms:W3CDTF">2021-11-19T00:04:15Z</dcterms:modified>
</cp:coreProperties>
</file>