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holste\Documents\AgDM\1-24\a1-20 decision tools\"/>
    </mc:Choice>
  </mc:AlternateContent>
  <xr:revisionPtr revIDLastSave="0" documentId="8_{D1EC9BDA-B407-4192-BACD-AEC2D348F6A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xample" sheetId="4" r:id="rId1"/>
    <sheet name="Blank" sheetId="9" r:id="rId2"/>
  </sheets>
  <definedNames>
    <definedName name="_xlnm.Print_Area" localSheetId="1">Blank!$A$1:$J$40</definedName>
    <definedName name="_xlnm.Print_Area" localSheetId="0">Example!$A$1:$J$40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9" l="1"/>
  <c r="H29" i="9"/>
  <c r="G29" i="9" s="1"/>
  <c r="D29" i="9"/>
  <c r="E29" i="9" s="1"/>
  <c r="I28" i="9"/>
  <c r="H28" i="9"/>
  <c r="G28" i="9" s="1"/>
  <c r="E28" i="9"/>
  <c r="D28" i="9"/>
  <c r="C28" i="9" s="1"/>
  <c r="D27" i="9"/>
  <c r="E27" i="9" s="1"/>
  <c r="D26" i="9"/>
  <c r="E26" i="9" s="1"/>
  <c r="H25" i="9"/>
  <c r="G25" i="9" s="1"/>
  <c r="D25" i="9"/>
  <c r="E25" i="9" s="1"/>
  <c r="I24" i="9"/>
  <c r="H24" i="9"/>
  <c r="G24" i="9" s="1"/>
  <c r="E24" i="9"/>
  <c r="D24" i="9"/>
  <c r="C24" i="9" s="1"/>
  <c r="J9" i="9"/>
  <c r="H26" i="9" s="1"/>
  <c r="F9" i="9"/>
  <c r="F9" i="4"/>
  <c r="C25" i="9" l="1"/>
  <c r="C29" i="9"/>
  <c r="C27" i="9"/>
  <c r="I26" i="9"/>
  <c r="G26" i="9"/>
  <c r="E31" i="9"/>
  <c r="I25" i="9"/>
  <c r="I29" i="9"/>
  <c r="C26" i="9"/>
  <c r="D31" i="9"/>
  <c r="C31" i="9" s="1"/>
  <c r="H27" i="9"/>
  <c r="H31" i="9" s="1"/>
  <c r="G31" i="9" s="1"/>
  <c r="G27" i="9" l="1"/>
  <c r="I27" i="9"/>
  <c r="I31" i="9" s="1"/>
  <c r="D24" i="4" l="1"/>
  <c r="C24" i="4" s="1"/>
  <c r="J9" i="4" l="1"/>
  <c r="D27" i="4"/>
  <c r="H29" i="4"/>
  <c r="I29" i="4" s="1"/>
  <c r="H28" i="4"/>
  <c r="I28" i="4" s="1"/>
  <c r="H25" i="4"/>
  <c r="I25" i="4" s="1"/>
  <c r="H24" i="4"/>
  <c r="G24" i="4" s="1"/>
  <c r="E24" i="4"/>
  <c r="G29" i="4"/>
  <c r="D29" i="4"/>
  <c r="E29" i="4" s="1"/>
  <c r="D28" i="4"/>
  <c r="E28" i="4" s="1"/>
  <c r="A38" i="4"/>
  <c r="D25" i="4"/>
  <c r="E25" i="4" s="1"/>
  <c r="H26" i="4" l="1"/>
  <c r="H27" i="4"/>
  <c r="C29" i="4"/>
  <c r="G25" i="4"/>
  <c r="I24" i="4"/>
  <c r="C25" i="4"/>
  <c r="C28" i="4"/>
  <c r="G28" i="4"/>
  <c r="I26" i="4"/>
  <c r="G27" i="4"/>
  <c r="E27" i="4"/>
  <c r="C27" i="4"/>
  <c r="G26" i="4"/>
  <c r="D26" i="4"/>
  <c r="H31" i="4" l="1"/>
  <c r="G31" i="4" s="1"/>
  <c r="I27" i="4"/>
  <c r="I31" i="4" s="1"/>
  <c r="C26" i="4"/>
  <c r="D31" i="4"/>
  <c r="C31" i="4" s="1"/>
  <c r="E26" i="4"/>
  <c r="E3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Economics Department</author>
    <author>William Edwards</author>
  </authors>
  <commentList>
    <comment ref="A5" authorId="0" shapeId="0" xr:uid="{00000000-0006-0000-0000-000001000000}">
      <text>
        <r>
          <rPr>
            <sz val="8"/>
            <color indexed="81"/>
            <rFont val="Tahoma"/>
            <family val="2"/>
          </rPr>
          <t>Place the cursor over cells with red triangles to read comments.</t>
        </r>
      </text>
    </comment>
    <comment ref="D25" authorId="1" shapeId="0" xr:uid="{00000000-0006-0000-0000-000003000000}">
      <text>
        <r>
          <rPr>
            <sz val="8"/>
            <color indexed="81"/>
            <rFont val="Tahoma"/>
            <family val="2"/>
          </rPr>
          <t>3% of initial investment annually</t>
        </r>
      </text>
    </comment>
    <comment ref="H25" authorId="1" shapeId="0" xr:uid="{00000000-0006-0000-0000-000004000000}">
      <text>
        <r>
          <rPr>
            <sz val="8"/>
            <color indexed="81"/>
            <rFont val="Tahoma"/>
            <family val="2"/>
          </rPr>
          <t>3% of initial investment annually</t>
        </r>
      </text>
    </comment>
    <comment ref="D2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$/bu</t>
        </r>
        <r>
          <rPr>
            <sz val="8"/>
            <color indexed="81"/>
            <rFont val="Tahoma"/>
            <family val="2"/>
          </rPr>
          <t xml:space="preserve"> = % of energy from propane x Btu/lb. 
water removed x.72 lb. water/point x points 
removed/bu. x 1 gal. Propane/80,000 Btu x 
$/gal propane (price)</t>
        </r>
      </text>
    </comment>
    <comment ref="H2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$/bu</t>
        </r>
        <r>
          <rPr>
            <sz val="8"/>
            <color indexed="81"/>
            <rFont val="Tahoma"/>
            <family val="2"/>
          </rPr>
          <t xml:space="preserve"> = % of energy from propane x Btu/lb. 
water removed x.72 lb. water/point x points 
removed/bu. x 1 gal. Propane/80,000 Btu x 
$/gal propane (price)</t>
        </r>
      </text>
    </comment>
    <comment ref="D27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$/bu</t>
        </r>
        <r>
          <rPr>
            <sz val="8"/>
            <color indexed="81"/>
            <rFont val="Tahoma"/>
            <family val="2"/>
          </rPr>
          <t xml:space="preserve"> = % of energy from electricity x Btu/lb. 
water removed x.72 lb. water/point x points 
removed/bu. x 1 Kw-hr. electricity/3413 Btu x 
$/Kw-hr. of electricity (price)</t>
        </r>
      </text>
    </comment>
    <comment ref="H27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$/bu</t>
        </r>
        <r>
          <rPr>
            <sz val="8"/>
            <color indexed="81"/>
            <rFont val="Tahoma"/>
            <family val="2"/>
          </rPr>
          <t xml:space="preserve"> = % of energy from electricity x Btu/lb. 
water removed x.72 lb. water/point x points 
removed/bu. x 1 Kw-hr. electricity/3413 Btu x 
$/Kw-hr. of electricity (price)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Economics Department</author>
    <author>William Edwards</author>
  </authors>
  <commentList>
    <comment ref="A5" authorId="0" shapeId="0" xr:uid="{B5B4EFA0-95AC-4D83-A132-2ED44E2B6409}">
      <text>
        <r>
          <rPr>
            <sz val="8"/>
            <color indexed="81"/>
            <rFont val="Tahoma"/>
            <family val="2"/>
          </rPr>
          <t>Place the cursor over cells with red triangles to read comments.</t>
        </r>
      </text>
    </comment>
    <comment ref="D25" authorId="1" shapeId="0" xr:uid="{E2C7535E-E115-4971-8002-210E68D5A6D2}">
      <text>
        <r>
          <rPr>
            <sz val="8"/>
            <color indexed="81"/>
            <rFont val="Tahoma"/>
            <family val="2"/>
          </rPr>
          <t>3% of initial investment annually</t>
        </r>
      </text>
    </comment>
    <comment ref="H25" authorId="1" shapeId="0" xr:uid="{1F3AB42C-BA9C-407F-851A-ABCE59C3F6F2}">
      <text>
        <r>
          <rPr>
            <sz val="8"/>
            <color indexed="81"/>
            <rFont val="Tahoma"/>
            <family val="2"/>
          </rPr>
          <t>3% of initial investment annually</t>
        </r>
      </text>
    </comment>
    <comment ref="D26" authorId="1" shapeId="0" xr:uid="{B136B8B7-1B4C-4C66-B148-6487D743FB5D}">
      <text>
        <r>
          <rPr>
            <b/>
            <sz val="8"/>
            <color indexed="81"/>
            <rFont val="Tahoma"/>
            <family val="2"/>
          </rPr>
          <t>$/bu</t>
        </r>
        <r>
          <rPr>
            <sz val="8"/>
            <color indexed="81"/>
            <rFont val="Tahoma"/>
            <family val="2"/>
          </rPr>
          <t xml:space="preserve"> = % of energy from propane x Btu/lb. 
water removed x.72 lb. water/point x points 
removed/bu. x 1 gal. Propane/80,000 Btu x 
$/gal propane (price)</t>
        </r>
      </text>
    </comment>
    <comment ref="H26" authorId="1" shapeId="0" xr:uid="{E9BABCED-F473-4A55-B2E2-A0FCF11F335D}">
      <text>
        <r>
          <rPr>
            <b/>
            <sz val="8"/>
            <color indexed="81"/>
            <rFont val="Tahoma"/>
            <family val="2"/>
          </rPr>
          <t>$/bu</t>
        </r>
        <r>
          <rPr>
            <sz val="8"/>
            <color indexed="81"/>
            <rFont val="Tahoma"/>
            <family val="2"/>
          </rPr>
          <t xml:space="preserve"> = % of energy from propane x Btu/lb. 
water removed x.72 lb. water/point x points 
removed/bu. x 1 gal. Propane/80,000 Btu x 
$/gal propane (price)</t>
        </r>
      </text>
    </comment>
    <comment ref="D27" authorId="1" shapeId="0" xr:uid="{A8F2B3DB-79B1-4A3D-8BA7-51A9E70B0D97}">
      <text>
        <r>
          <rPr>
            <b/>
            <sz val="8"/>
            <color indexed="81"/>
            <rFont val="Tahoma"/>
            <family val="2"/>
          </rPr>
          <t>$/bu</t>
        </r>
        <r>
          <rPr>
            <sz val="8"/>
            <color indexed="81"/>
            <rFont val="Tahoma"/>
            <family val="2"/>
          </rPr>
          <t xml:space="preserve"> = % of energy from electricity x Btu/lb. 
water removed x.72 lb. water/point x points 
removed/bu. x 1 Kw-hr. electricity/3413 Btu x 
$/Kw-hr. of electricity (price)</t>
        </r>
      </text>
    </comment>
    <comment ref="H27" authorId="1" shapeId="0" xr:uid="{0626C08F-01A3-411D-B454-2CF1C360A590}">
      <text>
        <r>
          <rPr>
            <b/>
            <sz val="8"/>
            <color indexed="81"/>
            <rFont val="Tahoma"/>
            <family val="2"/>
          </rPr>
          <t>$/bu</t>
        </r>
        <r>
          <rPr>
            <sz val="8"/>
            <color indexed="81"/>
            <rFont val="Tahoma"/>
            <family val="2"/>
          </rPr>
          <t xml:space="preserve"> = % of energy from electricity x Btu/lb. 
water removed x.72 lb. water/point x points 
removed/bu. x 1 Kw-hr. electricity/3413 Btu x 
$/Kw-hr. of electricity (price)</t>
        </r>
      </text>
    </comment>
  </commentList>
</comments>
</file>

<file path=xl/sharedStrings.xml><?xml version="1.0" encoding="utf-8"?>
<sst xmlns="http://schemas.openxmlformats.org/spreadsheetml/2006/main" count="100" uniqueCount="45">
  <si>
    <t>Cost of propane, $/gallon</t>
  </si>
  <si>
    <t>Cost of electricity, $/Kwh</t>
  </si>
  <si>
    <t>Total bushels to dry per year</t>
  </si>
  <si>
    <t>Initial investment in drying system</t>
  </si>
  <si>
    <t>Type of System</t>
  </si>
  <si>
    <t>1. Natural air</t>
  </si>
  <si>
    <t>2. Low temperature</t>
  </si>
  <si>
    <t>Total drying cost</t>
  </si>
  <si>
    <t>Cost / point</t>
  </si>
  <si>
    <t>Place the cursor over cells with red triangles to read comments.</t>
  </si>
  <si>
    <t>Enter your input values in shaded cells.</t>
  </si>
  <si>
    <t>Date Printed:</t>
  </si>
  <si>
    <t>Type of drying system</t>
  </si>
  <si>
    <t>Depreciation and interest cost</t>
  </si>
  <si>
    <t>Repair and maintenance cost</t>
  </si>
  <si>
    <t>Propane cost</t>
  </si>
  <si>
    <t>Electricity cost</t>
  </si>
  <si>
    <t>Handling cost</t>
  </si>
  <si>
    <t>Labor cost</t>
  </si>
  <si>
    <t>Drying System 1</t>
  </si>
  <si>
    <t>Drying System 2</t>
  </si>
  <si>
    <t>5. High temperature, air recirculating</t>
  </si>
  <si>
    <t>3. In-bin, stirred</t>
  </si>
  <si>
    <t>Interest rate for long-term loans</t>
  </si>
  <si>
    <t>Wage rate for labor used to operate the dryer</t>
  </si>
  <si>
    <t>Percent of drying time labor is needed</t>
  </si>
  <si>
    <t>Dryer capacity, bushels per hour</t>
  </si>
  <si>
    <t>Beginning moisture of grain, average</t>
  </si>
  <si>
    <t>Ending moisture of grain, average</t>
  </si>
  <si>
    <t>Cost / year</t>
  </si>
  <si>
    <t>Btu of energy needed per lb. of water removed</t>
  </si>
  <si>
    <t>Percent of energy from electricity</t>
  </si>
  <si>
    <t>Source: Dept. Ag and Biosystems Engineering, Iowa State University</t>
  </si>
  <si>
    <t>4. In-bin, continuous flow</t>
  </si>
  <si>
    <t>Comparison of Drying Systems</t>
  </si>
  <si>
    <t>6. High temperature, no air recirculating</t>
  </si>
  <si>
    <t xml:space="preserve">This institution is an equal opportunity provider. For the full non-discrimination statement or accommodation inquiries, go to www.extension.iastate.edu/diversity/ext.
</t>
  </si>
  <si>
    <r>
      <rPr>
        <sz val="10"/>
        <rFont val="Arial"/>
        <family val="2"/>
      </rPr>
      <t xml:space="preserve">See AgDM File A2-31, </t>
    </r>
    <r>
      <rPr>
        <u/>
        <sz val="10"/>
        <color indexed="12"/>
        <rFont val="Arial"/>
        <family val="2"/>
      </rPr>
      <t>Estimating The Cost for Drying Corn</t>
    </r>
    <r>
      <rPr>
        <sz val="10"/>
        <rFont val="Arial"/>
        <family val="2"/>
      </rPr>
      <t xml:space="preserve"> for more information.</t>
    </r>
  </si>
  <si>
    <t>Cost / bushel</t>
  </si>
  <si>
    <t>Version 1.3_12024</t>
  </si>
  <si>
    <t>Author: William Edwards, retired extension economist</t>
  </si>
  <si>
    <t>Questions? agdm@iastate.edu</t>
  </si>
  <si>
    <t>Ag Decision Maker -- Iowa State University Extension and Outreach</t>
  </si>
  <si>
    <t>Ag Decision Maker File A2-31</t>
  </si>
  <si>
    <t>Choose an option from the pull down menu. Select link to see drying system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</si>
</sst>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8"/>
      <color indexed="81"/>
      <name val="Tahoma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6"/>
      <color indexed="63"/>
      <name val="Univers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6"/>
      <color indexed="9"/>
      <name val="Arial"/>
      <family val="2"/>
    </font>
    <font>
      <i/>
      <sz val="9"/>
      <name val="Arial"/>
      <family val="2"/>
    </font>
    <font>
      <b/>
      <sz val="12"/>
      <color indexed="63"/>
      <name val="Arial"/>
      <family val="2"/>
    </font>
    <font>
      <b/>
      <u/>
      <sz val="11"/>
      <color rgb="FFC0000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7" fillId="0" borderId="0" xfId="3" applyFont="1" applyAlignment="1" applyProtection="1">
      <alignment wrapText="1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Protection="1"/>
    <xf numFmtId="0" fontId="2" fillId="0" borderId="0" xfId="0" applyFont="1" applyProtection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8" fillId="0" borderId="0" xfId="0" applyFont="1" applyFill="1" applyBorder="1" applyAlignment="1" applyProtection="1">
      <alignment horizontal="left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0" fillId="0" borderId="4" xfId="0" applyFill="1" applyBorder="1" applyProtection="1">
      <protection locked="0"/>
    </xf>
    <xf numFmtId="0" fontId="15" fillId="0" borderId="0" xfId="0" applyFont="1" applyBorder="1" applyProtection="1"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9" fontId="18" fillId="0" borderId="5" xfId="4" applyFont="1" applyBorder="1" applyAlignment="1" applyProtection="1">
      <alignment horizontal="center"/>
      <protection locked="0"/>
    </xf>
    <xf numFmtId="42" fontId="1" fillId="0" borderId="0" xfId="2" applyNumberFormat="1" applyBorder="1" applyAlignment="1">
      <alignment shrinkToFit="1"/>
    </xf>
    <xf numFmtId="164" fontId="2" fillId="0" borderId="0" xfId="0" applyNumberFormat="1" applyFont="1" applyBorder="1" applyAlignment="1">
      <alignment shrinkToFit="1"/>
    </xf>
    <xf numFmtId="164" fontId="0" fillId="0" borderId="0" xfId="2" applyNumberFormat="1" applyFont="1" applyBorder="1" applyAlignment="1">
      <alignment shrinkToFit="1"/>
    </xf>
    <xf numFmtId="164" fontId="1" fillId="0" borderId="0" xfId="2" applyNumberFormat="1" applyBorder="1" applyAlignment="1">
      <alignment shrinkToFit="1"/>
    </xf>
    <xf numFmtId="164" fontId="0" fillId="0" borderId="0" xfId="0" applyNumberFormat="1" applyBorder="1" applyAlignment="1">
      <alignment shrinkToFit="1"/>
    </xf>
    <xf numFmtId="42" fontId="4" fillId="0" borderId="0" xfId="2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0" xfId="2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42" fontId="3" fillId="0" borderId="0" xfId="2" applyNumberFormat="1" applyFont="1" applyBorder="1" applyAlignment="1">
      <alignment shrinkToFit="1"/>
    </xf>
    <xf numFmtId="164" fontId="3" fillId="0" borderId="0" xfId="0" applyNumberFormat="1" applyFont="1" applyBorder="1" applyAlignment="1">
      <alignment shrinkToFit="1"/>
    </xf>
    <xf numFmtId="44" fontId="1" fillId="3" borderId="9" xfId="2" applyFill="1" applyBorder="1" applyAlignment="1" applyProtection="1">
      <alignment shrinkToFit="1"/>
      <protection locked="0"/>
    </xf>
    <xf numFmtId="9" fontId="1" fillId="3" borderId="9" xfId="4" applyFill="1" applyBorder="1" applyAlignment="1" applyProtection="1">
      <alignment shrinkToFit="1"/>
      <protection locked="0"/>
    </xf>
    <xf numFmtId="0" fontId="0" fillId="3" borderId="9" xfId="0" applyFill="1" applyBorder="1" applyAlignment="1" applyProtection="1">
      <alignment shrinkToFit="1"/>
      <protection locked="0"/>
    </xf>
    <xf numFmtId="9" fontId="1" fillId="3" borderId="9" xfId="4" applyFont="1" applyFill="1" applyBorder="1" applyAlignment="1" applyProtection="1">
      <alignment shrinkToFit="1"/>
      <protection locked="0"/>
    </xf>
    <xf numFmtId="41" fontId="1" fillId="3" borderId="9" xfId="1" applyNumberFormat="1" applyFont="1" applyFill="1" applyBorder="1" applyAlignment="1" applyProtection="1">
      <alignment shrinkToFit="1"/>
      <protection locked="0"/>
    </xf>
    <xf numFmtId="42" fontId="1" fillId="3" borderId="9" xfId="2" applyNumberFormat="1" applyFont="1" applyFill="1" applyBorder="1" applyAlignment="1" applyProtection="1">
      <alignment shrinkToFit="1"/>
      <protection locked="0"/>
    </xf>
    <xf numFmtId="0" fontId="17" fillId="0" borderId="8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9" fillId="0" borderId="0" xfId="0" applyFont="1" applyAlignment="1">
      <alignment horizontal="left" indent="1"/>
    </xf>
    <xf numFmtId="0" fontId="6" fillId="4" borderId="10" xfId="0" applyFont="1" applyFill="1" applyBorder="1" applyAlignment="1"/>
    <xf numFmtId="0" fontId="20" fillId="4" borderId="1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1" fillId="0" borderId="0" xfId="0" applyFont="1" applyBorder="1" applyAlignment="1">
      <alignment horizontal="left" indent="1"/>
    </xf>
    <xf numFmtId="0" fontId="0" fillId="0" borderId="1" xfId="0" applyFill="1" applyBorder="1" applyProtection="1">
      <protection locked="0"/>
    </xf>
    <xf numFmtId="0" fontId="22" fillId="0" borderId="0" xfId="0" applyFont="1" applyAlignment="1">
      <alignment horizontal="left" indent="1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8" fillId="5" borderId="4" xfId="0" applyFont="1" applyFill="1" applyBorder="1" applyAlignment="1" applyProtection="1">
      <alignment horizontal="left"/>
    </xf>
    <xf numFmtId="0" fontId="0" fillId="5" borderId="4" xfId="0" applyFill="1" applyBorder="1"/>
    <xf numFmtId="0" fontId="8" fillId="0" borderId="3" xfId="0" applyFont="1" applyBorder="1" applyAlignment="1">
      <alignment horizontal="left" indent="1"/>
    </xf>
    <xf numFmtId="0" fontId="1" fillId="0" borderId="4" xfId="3" applyFont="1" applyBorder="1" applyAlignment="1" applyProtection="1"/>
    <xf numFmtId="0" fontId="1" fillId="0" borderId="7" xfId="3" applyFont="1" applyBorder="1" applyAlignment="1" applyProtection="1"/>
    <xf numFmtId="0" fontId="1" fillId="0" borderId="6" xfId="3" applyFont="1" applyBorder="1" applyAlignment="1" applyProtection="1">
      <alignment horizontal="left" indent="1"/>
    </xf>
    <xf numFmtId="0" fontId="1" fillId="0" borderId="0" xfId="3" applyFont="1" applyAlignment="1" applyProtection="1">
      <alignment horizontal="left" indent="1"/>
    </xf>
    <xf numFmtId="0" fontId="1" fillId="0" borderId="0" xfId="0" applyFont="1" applyBorder="1" applyAlignment="1" applyProtection="1">
      <alignment horizontal="left" indent="1"/>
    </xf>
    <xf numFmtId="0" fontId="1" fillId="0" borderId="0" xfId="0" applyFont="1" applyAlignment="1">
      <alignment horizontal="left" indent="1"/>
    </xf>
    <xf numFmtId="0" fontId="7" fillId="0" borderId="0" xfId="3" applyFill="1" applyBorder="1" applyAlignment="1" applyProtection="1">
      <alignment horizontal="left" indent="1"/>
    </xf>
    <xf numFmtId="0" fontId="7" fillId="0" borderId="0" xfId="3" applyAlignment="1" applyProtection="1">
      <alignment horizontal="left" indent="1"/>
    </xf>
    <xf numFmtId="0" fontId="7" fillId="0" borderId="0" xfId="3" applyAlignment="1" applyProtection="1"/>
    <xf numFmtId="0" fontId="8" fillId="0" borderId="0" xfId="0" applyFont="1" applyBorder="1" applyAlignment="1" applyProtection="1">
      <alignment horizontal="left" indent="1"/>
    </xf>
    <xf numFmtId="0" fontId="23" fillId="0" borderId="0" xfId="3" applyFont="1" applyBorder="1" applyAlignment="1" applyProtection="1">
      <alignment horizontal="left" indent="1"/>
    </xf>
    <xf numFmtId="0" fontId="8" fillId="2" borderId="9" xfId="0" applyFont="1" applyFill="1" applyBorder="1" applyAlignment="1" applyProtection="1">
      <alignment horizontal="left" indent="1"/>
    </xf>
    <xf numFmtId="14" fontId="1" fillId="0" borderId="0" xfId="0" applyNumberFormat="1" applyFont="1" applyAlignment="1" applyProtection="1">
      <alignment horizontal="left" indent="2"/>
    </xf>
    <xf numFmtId="0" fontId="24" fillId="0" borderId="0" xfId="0" applyFont="1" applyBorder="1" applyProtection="1">
      <protection locked="0"/>
    </xf>
    <xf numFmtId="0" fontId="14" fillId="0" borderId="2" xfId="0" applyFont="1" applyBorder="1" applyAlignment="1">
      <alignment horizontal="left" indent="1"/>
    </xf>
    <xf numFmtId="0" fontId="25" fillId="5" borderId="4" xfId="0" applyFont="1" applyFill="1" applyBorder="1" applyAlignment="1">
      <alignment horizontal="left" indent="5"/>
    </xf>
    <xf numFmtId="0" fontId="3" fillId="5" borderId="4" xfId="0" applyFont="1" applyFill="1" applyBorder="1" applyAlignment="1"/>
    <xf numFmtId="0" fontId="16" fillId="5" borderId="4" xfId="0" applyFont="1" applyFill="1" applyBorder="1" applyAlignment="1"/>
    <xf numFmtId="0" fontId="16" fillId="5" borderId="4" xfId="0" applyFont="1" applyFill="1" applyBorder="1" applyAlignment="1">
      <alignment horizontal="left" indent="5"/>
    </xf>
    <xf numFmtId="0" fontId="26" fillId="4" borderId="10" xfId="0" applyFont="1" applyFill="1" applyBorder="1" applyAlignment="1">
      <alignment horizontal="right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785553</xdr:colOff>
      <xdr:row>32</xdr:row>
      <xdr:rowOff>102870</xdr:rowOff>
    </xdr:from>
    <xdr:to>
      <xdr:col>9</xdr:col>
      <xdr:colOff>90574</xdr:colOff>
      <xdr:row>36</xdr:row>
      <xdr:rowOff>22167</xdr:rowOff>
    </xdr:to>
    <xdr:pic>
      <xdr:nvPicPr>
        <xdr:cNvPr id="3166" name="Picture 3" descr="Iowa State University Extension and Outreach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2803" y="5713961"/>
          <a:ext cx="3097703" cy="577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33361</xdr:colOff>
      <xdr:row>1</xdr:row>
      <xdr:rowOff>76201</xdr:rowOff>
    </xdr:from>
    <xdr:to>
      <xdr:col>8</xdr:col>
      <xdr:colOff>587951</xdr:colOff>
      <xdr:row>6</xdr:row>
      <xdr:rowOff>114301</xdr:rowOff>
    </xdr:to>
    <xdr:pic>
      <xdr:nvPicPr>
        <xdr:cNvPr id="2" name="Picture 1" descr="Farm dryer system">
          <a:extLst>
            <a:ext uri="{FF2B5EF4-FFF2-40B4-BE49-F238E27FC236}">
              <a16:creationId xmlns:a16="http://schemas.microsoft.com/office/drawing/2014/main" id="{65AA95EB-2AC0-4BAB-A8DB-4BF38DF24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2816" y="465860"/>
          <a:ext cx="1403181" cy="9040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785553</xdr:colOff>
      <xdr:row>32</xdr:row>
      <xdr:rowOff>102870</xdr:rowOff>
    </xdr:from>
    <xdr:to>
      <xdr:col>9</xdr:col>
      <xdr:colOff>90574</xdr:colOff>
      <xdr:row>36</xdr:row>
      <xdr:rowOff>22167</xdr:rowOff>
    </xdr:to>
    <xdr:pic>
      <xdr:nvPicPr>
        <xdr:cNvPr id="2" name="Picture 3" descr="Iowa State University Extension and Outreach">
          <a:extLst>
            <a:ext uri="{FF2B5EF4-FFF2-40B4-BE49-F238E27FC236}">
              <a16:creationId xmlns:a16="http://schemas.microsoft.com/office/drawing/2014/main" id="{204E440E-F017-4EFC-83F9-72023350F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4228" y="5655945"/>
          <a:ext cx="3095971" cy="56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33361</xdr:colOff>
      <xdr:row>1</xdr:row>
      <xdr:rowOff>76201</xdr:rowOff>
    </xdr:from>
    <xdr:to>
      <xdr:col>8</xdr:col>
      <xdr:colOff>587951</xdr:colOff>
      <xdr:row>6</xdr:row>
      <xdr:rowOff>114301</xdr:rowOff>
    </xdr:to>
    <xdr:pic>
      <xdr:nvPicPr>
        <xdr:cNvPr id="3" name="Picture 2" descr="Farm dryer system">
          <a:extLst>
            <a:ext uri="{FF2B5EF4-FFF2-40B4-BE49-F238E27FC236}">
              <a16:creationId xmlns:a16="http://schemas.microsoft.com/office/drawing/2014/main" id="{D4E28AAF-3A76-460E-BE96-AB3B237D1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7536" y="466726"/>
          <a:ext cx="140231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extension.iastate.edu/agdm/crops/html/a2-31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tension.iastate.edu/agdm/crops/pdf/a1-20.pdf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gdm@iastate.edu?subject=AgDM-a1-20costprodgrain" TargetMode="External"/><Relationship Id="rId4" Type="http://schemas.openxmlformats.org/officeDocument/2006/relationships/hyperlink" Target="https://www.extension.iastate.edu/agdm/crops/html/a2-31.html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extension.iastate.edu/agdm/crops/html/a2-31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extension.iastate.edu/agdm/crops/pdf/a1-20.pdf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agdm@iastate.edu?subject=AgDM-a1-20costprodgrain" TargetMode="External"/><Relationship Id="rId4" Type="http://schemas.openxmlformats.org/officeDocument/2006/relationships/hyperlink" Target="https://www.extension.iastate.edu/agdm/crops/html/a2-31.html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GridLines="0" tabSelected="1" zoomScale="110" zoomScaleNormal="110" workbookViewId="0"/>
  </sheetViews>
  <sheetFormatPr defaultRowHeight="12.75" x14ac:dyDescent="0.2"/>
  <cols>
    <col min="1" max="1" width="34.28515625" customWidth="1"/>
    <col min="2" max="2" width="10.140625" customWidth="1"/>
    <col min="3" max="5" width="12.5703125" customWidth="1"/>
    <col min="6" max="6" width="6.140625" customWidth="1"/>
    <col min="7" max="9" width="12.7109375" customWidth="1"/>
  </cols>
  <sheetData>
    <row r="1" spans="1:10" s="43" customFormat="1" ht="30.75" customHeight="1" thickBot="1" x14ac:dyDescent="0.35">
      <c r="A1" s="44" t="s">
        <v>34</v>
      </c>
      <c r="I1" s="76" t="s">
        <v>43</v>
      </c>
    </row>
    <row r="2" spans="1:10" s="5" customFormat="1" ht="16.5" thickTop="1" x14ac:dyDescent="0.25">
      <c r="A2" s="50" t="s">
        <v>42</v>
      </c>
    </row>
    <row r="3" spans="1:10" s="5" customFormat="1" ht="12.75" customHeight="1" x14ac:dyDescent="0.2">
      <c r="A3" s="64" t="s">
        <v>37</v>
      </c>
      <c r="B3" s="65"/>
      <c r="C3" s="65"/>
      <c r="D3" s="65"/>
      <c r="E3" s="65"/>
      <c r="F3" s="6"/>
      <c r="G3" s="6"/>
      <c r="H3" s="6"/>
    </row>
    <row r="4" spans="1:10" s="5" customFormat="1" x14ac:dyDescent="0.2">
      <c r="A4" s="4"/>
    </row>
    <row r="5" spans="1:10" x14ac:dyDescent="0.2">
      <c r="A5" s="66" t="s">
        <v>9</v>
      </c>
      <c r="B5" s="7"/>
      <c r="C5" s="7"/>
      <c r="D5" s="7"/>
      <c r="E5" s="7"/>
    </row>
    <row r="6" spans="1:10" x14ac:dyDescent="0.2">
      <c r="A6" s="68" t="s">
        <v>10</v>
      </c>
      <c r="B6" s="47"/>
      <c r="C6" s="47"/>
    </row>
    <row r="7" spans="1:10" x14ac:dyDescent="0.2">
      <c r="A7" s="16"/>
      <c r="B7" s="16"/>
    </row>
    <row r="8" spans="1:10" ht="15.75" x14ac:dyDescent="0.25">
      <c r="A8" s="54"/>
      <c r="B8" s="54"/>
      <c r="C8" s="72" t="s">
        <v>19</v>
      </c>
      <c r="D8" s="73"/>
      <c r="E8" s="74"/>
      <c r="F8" s="55"/>
      <c r="G8" s="72" t="s">
        <v>20</v>
      </c>
      <c r="H8" s="75"/>
      <c r="I8" s="75"/>
    </row>
    <row r="9" spans="1:10" ht="15" x14ac:dyDescent="0.25">
      <c r="A9" s="67" t="s">
        <v>12</v>
      </c>
      <c r="B9" s="67"/>
      <c r="C9" s="51" t="s">
        <v>6</v>
      </c>
      <c r="D9" s="52"/>
      <c r="E9" s="53"/>
      <c r="F9" s="70">
        <f>MATCH(C9,A46:A51,1)</f>
        <v>2</v>
      </c>
      <c r="G9" s="51" t="s">
        <v>33</v>
      </c>
      <c r="H9" s="52"/>
      <c r="I9" s="53"/>
      <c r="J9" s="20">
        <f>MATCH(G9,A46:A51,1)</f>
        <v>4</v>
      </c>
    </row>
    <row r="10" spans="1:10" x14ac:dyDescent="0.2">
      <c r="A10" s="48" t="s">
        <v>44</v>
      </c>
      <c r="B10" s="3"/>
      <c r="C10" s="49"/>
      <c r="E10" s="1"/>
      <c r="F10" s="1"/>
      <c r="G10" s="19"/>
      <c r="I10" s="1"/>
    </row>
    <row r="11" spans="1:10" x14ac:dyDescent="0.2">
      <c r="A11" s="48"/>
      <c r="B11" s="3"/>
      <c r="C11" s="19"/>
      <c r="E11" s="1"/>
      <c r="F11" s="1"/>
      <c r="G11" s="19"/>
      <c r="I11" s="1"/>
    </row>
    <row r="12" spans="1:10" x14ac:dyDescent="0.2">
      <c r="A12" s="45" t="s">
        <v>0</v>
      </c>
      <c r="B12" s="1"/>
      <c r="C12" s="34">
        <v>1.55</v>
      </c>
      <c r="D12" s="1"/>
      <c r="E12" s="1"/>
      <c r="F12" s="1"/>
      <c r="G12" s="34">
        <v>1.55</v>
      </c>
      <c r="H12" s="1"/>
      <c r="I12" s="1"/>
    </row>
    <row r="13" spans="1:10" x14ac:dyDescent="0.2">
      <c r="A13" s="45" t="s">
        <v>1</v>
      </c>
      <c r="B13" s="1"/>
      <c r="C13" s="34">
        <v>0.12</v>
      </c>
      <c r="D13" s="1"/>
      <c r="E13" s="1"/>
      <c r="F13" s="1"/>
      <c r="G13" s="34">
        <v>0.12</v>
      </c>
      <c r="H13" s="1"/>
      <c r="I13" s="1"/>
    </row>
    <row r="14" spans="1:10" x14ac:dyDescent="0.2">
      <c r="A14" s="45" t="s">
        <v>23</v>
      </c>
      <c r="B14" s="1"/>
      <c r="C14" s="35">
        <v>0.06</v>
      </c>
      <c r="D14" s="1"/>
      <c r="E14" s="1"/>
      <c r="F14" s="1"/>
      <c r="G14" s="35">
        <v>0.06</v>
      </c>
      <c r="H14" s="1"/>
      <c r="I14" s="1"/>
    </row>
    <row r="15" spans="1:10" x14ac:dyDescent="0.2">
      <c r="A15" s="45" t="s">
        <v>24</v>
      </c>
      <c r="B15" s="1"/>
      <c r="C15" s="34">
        <v>19</v>
      </c>
      <c r="D15" s="1"/>
      <c r="E15" s="1"/>
      <c r="F15" s="1"/>
      <c r="G15" s="34">
        <v>19</v>
      </c>
      <c r="H15" s="1"/>
      <c r="I15" s="1"/>
    </row>
    <row r="16" spans="1:10" x14ac:dyDescent="0.2">
      <c r="A16" s="45" t="s">
        <v>25</v>
      </c>
      <c r="B16" s="1"/>
      <c r="C16" s="35">
        <v>0.5</v>
      </c>
      <c r="D16" s="1"/>
      <c r="E16" s="1"/>
      <c r="F16" s="1"/>
      <c r="G16" s="35">
        <v>0.4</v>
      </c>
      <c r="H16" s="1"/>
      <c r="I16" s="1"/>
    </row>
    <row r="17" spans="1:9" x14ac:dyDescent="0.2">
      <c r="A17" s="45" t="s">
        <v>26</v>
      </c>
      <c r="B17" s="1"/>
      <c r="C17" s="36">
        <v>450</v>
      </c>
      <c r="D17" s="1"/>
      <c r="E17" s="1"/>
      <c r="F17" s="1"/>
      <c r="G17" s="36">
        <v>250</v>
      </c>
      <c r="H17" s="1"/>
      <c r="I17" s="1"/>
    </row>
    <row r="18" spans="1:9" x14ac:dyDescent="0.2">
      <c r="A18" s="45" t="s">
        <v>27</v>
      </c>
      <c r="B18" s="1"/>
      <c r="C18" s="37">
        <v>0.22</v>
      </c>
      <c r="D18" s="1"/>
      <c r="F18" s="1"/>
      <c r="G18" s="37">
        <v>0.22</v>
      </c>
      <c r="H18" s="1"/>
    </row>
    <row r="19" spans="1:9" x14ac:dyDescent="0.2">
      <c r="A19" s="45" t="s">
        <v>28</v>
      </c>
      <c r="B19" s="1"/>
      <c r="C19" s="37">
        <v>0.13</v>
      </c>
      <c r="D19" s="1"/>
      <c r="E19" s="2"/>
      <c r="F19" s="1"/>
      <c r="G19" s="37">
        <v>0.13</v>
      </c>
      <c r="H19" s="1"/>
      <c r="I19" s="2"/>
    </row>
    <row r="20" spans="1:9" x14ac:dyDescent="0.2">
      <c r="A20" s="45" t="s">
        <v>2</v>
      </c>
      <c r="B20" s="1"/>
      <c r="C20" s="38">
        <v>200000</v>
      </c>
      <c r="D20" s="1"/>
      <c r="E20" s="1"/>
      <c r="F20" s="1"/>
      <c r="G20" s="38">
        <v>100000</v>
      </c>
      <c r="H20" s="1"/>
      <c r="I20" s="1"/>
    </row>
    <row r="21" spans="1:9" x14ac:dyDescent="0.2">
      <c r="A21" s="45" t="s">
        <v>3</v>
      </c>
      <c r="B21" s="1"/>
      <c r="C21" s="39">
        <v>50000</v>
      </c>
      <c r="D21" s="1"/>
      <c r="E21" s="1"/>
      <c r="F21" s="1"/>
      <c r="G21" s="39">
        <v>35000</v>
      </c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8" t="s">
        <v>29</v>
      </c>
      <c r="D23" s="18" t="s">
        <v>38</v>
      </c>
      <c r="E23" s="18" t="s">
        <v>8</v>
      </c>
      <c r="F23" s="1"/>
      <c r="G23" s="18" t="s">
        <v>29</v>
      </c>
      <c r="H23" s="18" t="s">
        <v>38</v>
      </c>
      <c r="I23" s="18" t="s">
        <v>8</v>
      </c>
    </row>
    <row r="24" spans="1:9" x14ac:dyDescent="0.2">
      <c r="A24" s="45" t="s">
        <v>13</v>
      </c>
      <c r="B24" s="1"/>
      <c r="C24" s="23">
        <f>C$20*D24</f>
        <v>3911.3359106136986</v>
      </c>
      <c r="D24" s="24">
        <f>IF(C20&gt;0,PMT(C14,25,-C21)/C20,0)</f>
        <v>1.9556679553068494E-2</v>
      </c>
      <c r="E24" s="25">
        <f t="shared" ref="E24:E29" si="0">IF((C$18-C$19)&gt;0,0.01*D24/(C$18-C$19),0)</f>
        <v>2.1729643947853883E-3</v>
      </c>
      <c r="F24" s="1"/>
      <c r="G24" s="23">
        <f t="shared" ref="G24:G29" si="1">G$20*H24</f>
        <v>2737.9351374295898</v>
      </c>
      <c r="H24" s="24">
        <f>IF(G20&gt;0,PMT(G14,25,-G21)/G20,0)</f>
        <v>2.7379351374295896E-2</v>
      </c>
      <c r="I24" s="25">
        <f t="shared" ref="I24:I29" si="2">IF((G$18-G$19)&gt;0,0.01*H24/(G$18-G$19),0)</f>
        <v>3.0421501526995444E-3</v>
      </c>
    </row>
    <row r="25" spans="1:9" x14ac:dyDescent="0.2">
      <c r="A25" s="45" t="s">
        <v>14</v>
      </c>
      <c r="B25" s="1"/>
      <c r="C25" s="23">
        <f t="shared" ref="C25:C29" si="3">C$20*D25</f>
        <v>1500</v>
      </c>
      <c r="D25" s="26">
        <f>IF(C20&gt;0,0.03*C21/C20,0)</f>
        <v>7.4999999999999997E-3</v>
      </c>
      <c r="E25" s="25">
        <f>IF((C$18-C$19)&gt;0,0.01*D25/(C$18-C$19),0)</f>
        <v>8.3333333333333328E-4</v>
      </c>
      <c r="F25" s="1"/>
      <c r="G25" s="23">
        <f t="shared" si="1"/>
        <v>1050</v>
      </c>
      <c r="H25" s="26">
        <f>IF(G20&gt;0,0.03*G21/G20,0)</f>
        <v>1.0500000000000001E-2</v>
      </c>
      <c r="I25" s="25">
        <f t="shared" si="2"/>
        <v>1.1666666666666668E-3</v>
      </c>
    </row>
    <row r="26" spans="1:9" x14ac:dyDescent="0.2">
      <c r="A26" s="45" t="s">
        <v>15</v>
      </c>
      <c r="B26" s="1"/>
      <c r="C26" s="23">
        <f t="shared" si="3"/>
        <v>18832.5</v>
      </c>
      <c r="D26" s="27">
        <f>IF(F9,CHOOSE(F9,0,0.5,0.98,0.98,0.96,0.98)*CHOOSE(F9,C46,C47,C48,C49,C50,C51)*0.72*(C18-C19)*C12/800,0)</f>
        <v>9.4162499999999996E-2</v>
      </c>
      <c r="E26" s="25">
        <f t="shared" si="0"/>
        <v>1.04625E-2</v>
      </c>
      <c r="F26" s="1"/>
      <c r="G26" s="23">
        <f t="shared" si="1"/>
        <v>22147.02</v>
      </c>
      <c r="H26" s="27">
        <f>IF(J9,CHOOSE(J9,0,0.5,0.98,0.98,0.96,0.98)*CHOOSE(J9,C46,C47,C48,C49,C50,C51)*0.72*(G18-G19)*G12/800,0)</f>
        <v>0.22147020000000001</v>
      </c>
      <c r="I26" s="25">
        <f t="shared" si="2"/>
        <v>2.4607800000000003E-2</v>
      </c>
    </row>
    <row r="27" spans="1:9" x14ac:dyDescent="0.2">
      <c r="A27" s="45" t="s">
        <v>16</v>
      </c>
      <c r="B27" s="1"/>
      <c r="C27" s="23">
        <f t="shared" si="3"/>
        <v>34175.212423088189</v>
      </c>
      <c r="D27" s="27">
        <f>IF(F9,CHOOSE(F9,0.5,0.5,0.02,0.02,0.04,0.02)*CHOOSE(F9,C46,C47,C48,C49,C50,C51)*0.72*(C18-C19)*100*C13/3413,0)</f>
        <v>0.17087606211544093</v>
      </c>
      <c r="E27" s="25">
        <f t="shared" si="0"/>
        <v>1.8986229123937881E-2</v>
      </c>
      <c r="F27" s="1"/>
      <c r="G27" s="23">
        <f t="shared" si="1"/>
        <v>820.20509815411651</v>
      </c>
      <c r="H27" s="27">
        <f>IF(J9,CHOOSE(J9,0.5,0.5,0.02,0.02,0.04,0.02)*CHOOSE(J9,C46,C47,C48,C49,C50,C51)*0.72*(G18-G19)*100*G13/3413,0)</f>
        <v>8.202050981541165E-3</v>
      </c>
      <c r="I27" s="25">
        <f t="shared" si="2"/>
        <v>9.1133899794901838E-4</v>
      </c>
    </row>
    <row r="28" spans="1:9" x14ac:dyDescent="0.2">
      <c r="A28" s="45" t="s">
        <v>17</v>
      </c>
      <c r="B28" s="1"/>
      <c r="C28" s="23">
        <f t="shared" si="3"/>
        <v>2000</v>
      </c>
      <c r="D28" s="27">
        <f>IF(SUM(C12:C21)&gt;0,0.01,0)</f>
        <v>0.01</v>
      </c>
      <c r="E28" s="25">
        <f t="shared" si="0"/>
        <v>1.1111111111111111E-3</v>
      </c>
      <c r="F28" s="1"/>
      <c r="G28" s="23">
        <f t="shared" si="1"/>
        <v>1000</v>
      </c>
      <c r="H28" s="27">
        <f>IF(SUM(G12:G21)&gt;0,0.01,0)</f>
        <v>0.01</v>
      </c>
      <c r="I28" s="25">
        <f t="shared" si="2"/>
        <v>1.1111111111111111E-3</v>
      </c>
    </row>
    <row r="29" spans="1:9" ht="15" x14ac:dyDescent="0.35">
      <c r="A29" s="45" t="s">
        <v>18</v>
      </c>
      <c r="B29" s="1"/>
      <c r="C29" s="28">
        <f t="shared" si="3"/>
        <v>4222.2222222222226</v>
      </c>
      <c r="D29" s="29">
        <f>IF(C17&gt;0,C15*C16/C17,0)</f>
        <v>2.1111111111111112E-2</v>
      </c>
      <c r="E29" s="30">
        <f t="shared" si="0"/>
        <v>2.3456790123456794E-3</v>
      </c>
      <c r="F29" s="1"/>
      <c r="G29" s="28">
        <f t="shared" si="1"/>
        <v>3040.0000000000005</v>
      </c>
      <c r="H29" s="29">
        <f>IF(G17&gt;0,G15*G16/G17,0)</f>
        <v>3.0400000000000003E-2</v>
      </c>
      <c r="I29" s="30">
        <f t="shared" si="2"/>
        <v>3.3777777777777782E-3</v>
      </c>
    </row>
    <row r="30" spans="1:9" x14ac:dyDescent="0.2">
      <c r="A30" s="1"/>
      <c r="B30" s="1"/>
      <c r="C30" s="23"/>
      <c r="D30" s="31"/>
      <c r="E30" s="31"/>
      <c r="F30" s="1"/>
      <c r="G30" s="23"/>
      <c r="H30" s="31"/>
      <c r="I30" s="31"/>
    </row>
    <row r="31" spans="1:9" x14ac:dyDescent="0.2">
      <c r="A31" s="46" t="s">
        <v>7</v>
      </c>
      <c r="B31" s="1"/>
      <c r="C31" s="32">
        <f>C$20*D31</f>
        <v>64641.270555924115</v>
      </c>
      <c r="D31" s="33">
        <f>SUM(D24:D29)</f>
        <v>0.32320635277962056</v>
      </c>
      <c r="E31" s="33">
        <f>SUM(E24:E29)</f>
        <v>3.5911816975513391E-2</v>
      </c>
      <c r="F31" s="1"/>
      <c r="G31" s="32">
        <f>G$20*H31</f>
        <v>30795.160235583702</v>
      </c>
      <c r="H31" s="33">
        <f>SUM(H24:H29)</f>
        <v>0.30795160235583702</v>
      </c>
      <c r="I31" s="33">
        <f>SUM(I24:I29)</f>
        <v>3.4216844706204119E-2</v>
      </c>
    </row>
    <row r="32" spans="1:9" x14ac:dyDescent="0.2">
      <c r="A32" s="1"/>
      <c r="B32" s="1"/>
      <c r="C32" s="1"/>
      <c r="D32" s="1"/>
      <c r="E32" s="1"/>
      <c r="F32" s="1"/>
    </row>
    <row r="34" spans="1:7" s="10" customFormat="1" x14ac:dyDescent="0.2">
      <c r="A34" s="61" t="s">
        <v>39</v>
      </c>
      <c r="B34" s="8"/>
      <c r="C34" s="9"/>
      <c r="D34" s="9"/>
      <c r="E34" s="9"/>
    </row>
    <row r="35" spans="1:7" s="10" customFormat="1" x14ac:dyDescent="0.2">
      <c r="A35" s="62" t="s">
        <v>40</v>
      </c>
      <c r="B35" s="11"/>
      <c r="C35" s="11"/>
      <c r="D35" s="11"/>
      <c r="E35" s="11"/>
    </row>
    <row r="36" spans="1:7" s="10" customFormat="1" x14ac:dyDescent="0.2">
      <c r="A36" s="63" t="s">
        <v>41</v>
      </c>
      <c r="C36" s="11"/>
      <c r="D36" s="11"/>
      <c r="E36" s="11"/>
    </row>
    <row r="37" spans="1:7" s="5" customFormat="1" x14ac:dyDescent="0.2">
      <c r="A37" s="60" t="s">
        <v>11</v>
      </c>
      <c r="B37" s="12"/>
      <c r="C37" s="12"/>
      <c r="D37" s="13"/>
      <c r="E37" s="12"/>
    </row>
    <row r="38" spans="1:7" x14ac:dyDescent="0.2">
      <c r="A38" s="69">
        <f ca="1">TODAY()</f>
        <v>45299</v>
      </c>
      <c r="B38" s="69"/>
    </row>
    <row r="39" spans="1:7" x14ac:dyDescent="0.2">
      <c r="A39" s="42" t="s">
        <v>36</v>
      </c>
      <c r="B39" s="14"/>
      <c r="C39" s="14"/>
      <c r="D39" s="14"/>
      <c r="E39" s="14"/>
      <c r="F39" s="14"/>
      <c r="G39" s="14"/>
    </row>
    <row r="40" spans="1:7" ht="13.5" customHeight="1" x14ac:dyDescent="0.2">
      <c r="A40" s="15"/>
      <c r="B40" s="15"/>
      <c r="C40" s="15"/>
      <c r="D40" s="15"/>
      <c r="E40" s="15"/>
      <c r="F40" s="15"/>
      <c r="G40" s="15"/>
    </row>
    <row r="41" spans="1:7" ht="21.75" customHeight="1" x14ac:dyDescent="0.2">
      <c r="B41" s="15"/>
      <c r="C41" s="15"/>
      <c r="D41" s="15"/>
      <c r="E41" s="15"/>
      <c r="F41" s="15"/>
      <c r="G41" s="15"/>
    </row>
    <row r="42" spans="1:7" ht="18" customHeight="1" x14ac:dyDescent="0.2">
      <c r="B42" s="15"/>
      <c r="C42" s="15"/>
      <c r="D42" s="15"/>
      <c r="E42" s="15"/>
      <c r="F42" s="15"/>
      <c r="G42" s="15"/>
    </row>
    <row r="45" spans="1:7" ht="50.25" customHeight="1" x14ac:dyDescent="0.2">
      <c r="A45" s="71" t="s">
        <v>4</v>
      </c>
      <c r="B45" s="17"/>
      <c r="C45" s="41" t="s">
        <v>30</v>
      </c>
      <c r="D45" s="40" t="s">
        <v>31</v>
      </c>
    </row>
    <row r="46" spans="1:7" x14ac:dyDescent="0.2">
      <c r="A46" s="56" t="s">
        <v>5</v>
      </c>
      <c r="B46" s="1"/>
      <c r="C46" s="21">
        <v>1200</v>
      </c>
      <c r="D46" s="22">
        <v>0.5</v>
      </c>
    </row>
    <row r="47" spans="1:7" x14ac:dyDescent="0.2">
      <c r="A47" s="56" t="s">
        <v>6</v>
      </c>
      <c r="B47" s="1"/>
      <c r="C47" s="21">
        <v>1500</v>
      </c>
      <c r="D47" s="22">
        <v>0.5</v>
      </c>
    </row>
    <row r="48" spans="1:7" x14ac:dyDescent="0.2">
      <c r="A48" s="56" t="s">
        <v>22</v>
      </c>
      <c r="B48" s="1"/>
      <c r="C48" s="21">
        <v>1800</v>
      </c>
      <c r="D48" s="22">
        <v>0.02</v>
      </c>
    </row>
    <row r="49" spans="1:4" x14ac:dyDescent="0.2">
      <c r="A49" s="56" t="s">
        <v>33</v>
      </c>
      <c r="B49" s="1"/>
      <c r="C49" s="21">
        <v>1800</v>
      </c>
      <c r="D49" s="22">
        <v>0.02</v>
      </c>
    </row>
    <row r="50" spans="1:4" x14ac:dyDescent="0.2">
      <c r="A50" s="56" t="s">
        <v>21</v>
      </c>
      <c r="B50" s="1"/>
      <c r="C50" s="21">
        <v>2000</v>
      </c>
      <c r="D50" s="22">
        <v>0.04</v>
      </c>
    </row>
    <row r="51" spans="1:4" x14ac:dyDescent="0.2">
      <c r="A51" s="56" t="s">
        <v>35</v>
      </c>
      <c r="B51" s="1"/>
      <c r="C51" s="21">
        <v>2500</v>
      </c>
      <c r="D51" s="22">
        <v>0.02</v>
      </c>
    </row>
    <row r="52" spans="1:4" x14ac:dyDescent="0.2">
      <c r="A52" s="59" t="s">
        <v>32</v>
      </c>
      <c r="B52" s="57"/>
      <c r="C52" s="57"/>
      <c r="D52" s="58"/>
    </row>
  </sheetData>
  <sheetProtection sheet="1" objects="1" scenarios="1"/>
  <mergeCells count="2">
    <mergeCell ref="C9:E9"/>
    <mergeCell ref="G9:I9"/>
  </mergeCells>
  <phoneticPr fontId="0" type="noConversion"/>
  <dataValidations count="5">
    <dataValidation allowBlank="1" showInputMessage="1" showErrorMessage="1" prompt="Insert number for type of drying system that corresponds to the table to the right." sqref="C10:C11 G10:G11" xr:uid="{00000000-0002-0000-0000-000000000000}"/>
    <dataValidation type="list" allowBlank="1" showInputMessage="1" showErrorMessage="1" prompt="Select type of drying system from the pull down menu." sqref="C9:E9 G9:I9" xr:uid="{00000000-0002-0000-0000-000001000000}">
      <formula1>$A$46:$A$51</formula1>
    </dataValidation>
    <dataValidation allowBlank="1" showInputMessage="1" showErrorMessage="1" prompt="Initial cost of drying system, excluding bins used for storage." sqref="C21 G21" xr:uid="{00000000-0002-0000-0000-000002000000}"/>
    <dataValidation allowBlank="1" showInputMessage="1" showErrorMessage="1" prompt="Divide the hours that a person is needed to operate the drying system by the total hours the system is in use." sqref="C16 G16" xr:uid="{00000000-0002-0000-0000-000003000000}"/>
    <dataValidation allowBlank="1" showInputMessage="1" showErrorMessage="1" prompt="Use rate paid to hired labor, or estimated value of operator labor." sqref="C15 G15" xr:uid="{00000000-0002-0000-0000-000004000000}"/>
  </dataValidations>
  <hyperlinks>
    <hyperlink ref="A3:B3" r:id="rId1" display="Estimating the Field Capacity of Farm Machines" xr:uid="{00000000-0004-0000-0000-000000000000}"/>
    <hyperlink ref="A3" r:id="rId2" display="Link to Information File here." xr:uid="{00000000-0004-0000-0000-000001000000}"/>
    <hyperlink ref="A9:B9" location="Example!C53" display="Type of drying system" xr:uid="{00000000-0004-0000-0000-000003000000}"/>
    <hyperlink ref="A3:D3" r:id="rId3" display="See Estimating The Cost for Drying Corn for more information." xr:uid="{00000000-0004-0000-0000-000004000000}"/>
    <hyperlink ref="A3:E3" r:id="rId4" display="See AgDM File A2-31, Estimating The Cost for Drying Corn for more information." xr:uid="{12BA1000-74E0-4C06-9784-B83BE87F4191}"/>
    <hyperlink ref="A36" r:id="rId5" xr:uid="{ED6559FF-3F70-4D30-ACA9-C86251DE9EF9}"/>
  </hyperlinks>
  <pageMargins left="0.75" right="0.75" top="0.75" bottom="0.75" header="0.5" footer="0.5"/>
  <pageSetup scale="91" orientation="landscape" r:id="rId6"/>
  <headerFooter alignWithMargins="0">
    <oddHeader>&amp;LIowa State University Extension and Outreach&amp;RAg Decision Maker Decision Tool A2-31</oddHeader>
  </headerFooter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CB97-AB1C-4719-AE5E-8A8B94E81E46}">
  <sheetPr>
    <pageSetUpPr fitToPage="1"/>
  </sheetPr>
  <dimension ref="A1:J52"/>
  <sheetViews>
    <sheetView showGridLines="0" zoomScale="110" zoomScaleNormal="110" workbookViewId="0"/>
  </sheetViews>
  <sheetFormatPr defaultRowHeight="12.75" x14ac:dyDescent="0.2"/>
  <cols>
    <col min="1" max="1" width="34.28515625" customWidth="1"/>
    <col min="2" max="2" width="10.140625" customWidth="1"/>
    <col min="3" max="5" width="12.5703125" customWidth="1"/>
    <col min="6" max="6" width="6.140625" customWidth="1"/>
    <col min="7" max="9" width="12.7109375" customWidth="1"/>
  </cols>
  <sheetData>
    <row r="1" spans="1:10" s="43" customFormat="1" ht="30.75" customHeight="1" thickBot="1" x14ac:dyDescent="0.35">
      <c r="A1" s="44" t="s">
        <v>34</v>
      </c>
      <c r="I1" s="76" t="s">
        <v>43</v>
      </c>
    </row>
    <row r="2" spans="1:10" s="5" customFormat="1" ht="16.5" thickTop="1" x14ac:dyDescent="0.25">
      <c r="A2" s="50" t="s">
        <v>42</v>
      </c>
    </row>
    <row r="3" spans="1:10" s="5" customFormat="1" ht="12.75" customHeight="1" x14ac:dyDescent="0.2">
      <c r="A3" s="64" t="s">
        <v>37</v>
      </c>
      <c r="B3" s="65"/>
      <c r="C3" s="65"/>
      <c r="D3" s="65"/>
      <c r="E3" s="65"/>
      <c r="F3" s="6"/>
      <c r="G3" s="6"/>
      <c r="H3" s="6"/>
    </row>
    <row r="4" spans="1:10" s="5" customFormat="1" x14ac:dyDescent="0.2">
      <c r="A4" s="4"/>
    </row>
    <row r="5" spans="1:10" x14ac:dyDescent="0.2">
      <c r="A5" s="66" t="s">
        <v>9</v>
      </c>
      <c r="B5" s="7"/>
      <c r="C5" s="7"/>
      <c r="D5" s="7"/>
      <c r="E5" s="7"/>
    </row>
    <row r="6" spans="1:10" x14ac:dyDescent="0.2">
      <c r="A6" s="68" t="s">
        <v>10</v>
      </c>
      <c r="B6" s="47"/>
      <c r="C6" s="47"/>
    </row>
    <row r="7" spans="1:10" x14ac:dyDescent="0.2">
      <c r="A7" s="16"/>
      <c r="B7" s="16"/>
    </row>
    <row r="8" spans="1:10" ht="15.75" x14ac:dyDescent="0.25">
      <c r="A8" s="54"/>
      <c r="B8" s="54"/>
      <c r="C8" s="72" t="s">
        <v>19</v>
      </c>
      <c r="D8" s="73"/>
      <c r="E8" s="74"/>
      <c r="F8" s="55"/>
      <c r="G8" s="72" t="s">
        <v>20</v>
      </c>
      <c r="H8" s="75"/>
      <c r="I8" s="75"/>
    </row>
    <row r="9" spans="1:10" ht="15" x14ac:dyDescent="0.25">
      <c r="A9" s="67" t="s">
        <v>12</v>
      </c>
      <c r="B9" s="67"/>
      <c r="C9" s="51" t="s">
        <v>6</v>
      </c>
      <c r="D9" s="52"/>
      <c r="E9" s="53"/>
      <c r="F9" s="70">
        <f>MATCH(C9,A46:A51,1)</f>
        <v>2</v>
      </c>
      <c r="G9" s="51" t="s">
        <v>33</v>
      </c>
      <c r="H9" s="52"/>
      <c r="I9" s="53"/>
      <c r="J9" s="20">
        <f>MATCH(G9,A46:A51,1)</f>
        <v>4</v>
      </c>
    </row>
    <row r="10" spans="1:10" x14ac:dyDescent="0.2">
      <c r="A10" s="48" t="s">
        <v>44</v>
      </c>
      <c r="B10" s="3"/>
      <c r="C10" s="49"/>
      <c r="E10" s="1"/>
      <c r="F10" s="1"/>
      <c r="G10" s="19"/>
      <c r="I10" s="1"/>
    </row>
    <row r="11" spans="1:10" x14ac:dyDescent="0.2">
      <c r="A11" s="48"/>
      <c r="B11" s="3"/>
      <c r="C11" s="19"/>
      <c r="E11" s="1"/>
      <c r="F11" s="1"/>
      <c r="G11" s="19"/>
      <c r="I11" s="1"/>
    </row>
    <row r="12" spans="1:10" x14ac:dyDescent="0.2">
      <c r="A12" s="45" t="s">
        <v>0</v>
      </c>
      <c r="B12" s="1"/>
      <c r="C12" s="34"/>
      <c r="D12" s="1"/>
      <c r="E12" s="1"/>
      <c r="F12" s="1"/>
      <c r="G12" s="34"/>
      <c r="H12" s="1"/>
      <c r="I12" s="1"/>
    </row>
    <row r="13" spans="1:10" x14ac:dyDescent="0.2">
      <c r="A13" s="45" t="s">
        <v>1</v>
      </c>
      <c r="B13" s="1"/>
      <c r="C13" s="34"/>
      <c r="D13" s="1"/>
      <c r="E13" s="1"/>
      <c r="F13" s="1"/>
      <c r="G13" s="34"/>
      <c r="H13" s="1"/>
      <c r="I13" s="1"/>
    </row>
    <row r="14" spans="1:10" x14ac:dyDescent="0.2">
      <c r="A14" s="45" t="s">
        <v>23</v>
      </c>
      <c r="B14" s="1"/>
      <c r="C14" s="35"/>
      <c r="D14" s="1"/>
      <c r="E14" s="1"/>
      <c r="F14" s="1"/>
      <c r="G14" s="35"/>
      <c r="H14" s="1"/>
      <c r="I14" s="1"/>
    </row>
    <row r="15" spans="1:10" x14ac:dyDescent="0.2">
      <c r="A15" s="45" t="s">
        <v>24</v>
      </c>
      <c r="B15" s="1"/>
      <c r="C15" s="34"/>
      <c r="D15" s="1"/>
      <c r="E15" s="1"/>
      <c r="F15" s="1"/>
      <c r="G15" s="34"/>
      <c r="H15" s="1"/>
      <c r="I15" s="1"/>
    </row>
    <row r="16" spans="1:10" x14ac:dyDescent="0.2">
      <c r="A16" s="45" t="s">
        <v>25</v>
      </c>
      <c r="B16" s="1"/>
      <c r="C16" s="35"/>
      <c r="D16" s="1"/>
      <c r="E16" s="1"/>
      <c r="F16" s="1"/>
      <c r="G16" s="35"/>
      <c r="H16" s="1"/>
      <c r="I16" s="1"/>
    </row>
    <row r="17" spans="1:9" x14ac:dyDescent="0.2">
      <c r="A17" s="45" t="s">
        <v>26</v>
      </c>
      <c r="B17" s="1"/>
      <c r="C17" s="36"/>
      <c r="D17" s="1"/>
      <c r="E17" s="1"/>
      <c r="F17" s="1"/>
      <c r="G17" s="36"/>
      <c r="H17" s="1"/>
      <c r="I17" s="1"/>
    </row>
    <row r="18" spans="1:9" x14ac:dyDescent="0.2">
      <c r="A18" s="45" t="s">
        <v>27</v>
      </c>
      <c r="B18" s="1"/>
      <c r="C18" s="37"/>
      <c r="D18" s="1"/>
      <c r="F18" s="1"/>
      <c r="G18" s="37"/>
      <c r="H18" s="1"/>
    </row>
    <row r="19" spans="1:9" x14ac:dyDescent="0.2">
      <c r="A19" s="45" t="s">
        <v>28</v>
      </c>
      <c r="B19" s="1"/>
      <c r="C19" s="37"/>
      <c r="D19" s="1"/>
      <c r="E19" s="2"/>
      <c r="F19" s="1"/>
      <c r="G19" s="37"/>
      <c r="H19" s="1"/>
      <c r="I19" s="2"/>
    </row>
    <row r="20" spans="1:9" x14ac:dyDescent="0.2">
      <c r="A20" s="45" t="s">
        <v>2</v>
      </c>
      <c r="B20" s="1"/>
      <c r="C20" s="38"/>
      <c r="D20" s="1"/>
      <c r="E20" s="1"/>
      <c r="F20" s="1"/>
      <c r="G20" s="38"/>
      <c r="H20" s="1"/>
      <c r="I20" s="1"/>
    </row>
    <row r="21" spans="1:9" x14ac:dyDescent="0.2">
      <c r="A21" s="45" t="s">
        <v>3</v>
      </c>
      <c r="B21" s="1"/>
      <c r="C21" s="39"/>
      <c r="D21" s="1"/>
      <c r="E21" s="1"/>
      <c r="F21" s="1"/>
      <c r="G21" s="39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8" t="s">
        <v>29</v>
      </c>
      <c r="D23" s="18" t="s">
        <v>38</v>
      </c>
      <c r="E23" s="18" t="s">
        <v>8</v>
      </c>
      <c r="F23" s="1"/>
      <c r="G23" s="18" t="s">
        <v>29</v>
      </c>
      <c r="H23" s="18" t="s">
        <v>38</v>
      </c>
      <c r="I23" s="18" t="s">
        <v>8</v>
      </c>
    </row>
    <row r="24" spans="1:9" x14ac:dyDescent="0.2">
      <c r="A24" s="45" t="s">
        <v>13</v>
      </c>
      <c r="B24" s="1"/>
      <c r="C24" s="23">
        <f>C$20*D24</f>
        <v>0</v>
      </c>
      <c r="D24" s="24">
        <f>IF(C20&gt;0,PMT(C14,25,-C21)/C20,0)</f>
        <v>0</v>
      </c>
      <c r="E24" s="25">
        <f t="shared" ref="E24:E29" si="0">IF((C$18-C$19)&gt;0,0.01*D24/(C$18-C$19),0)</f>
        <v>0</v>
      </c>
      <c r="F24" s="1"/>
      <c r="G24" s="23">
        <f t="shared" ref="G24:G29" si="1">G$20*H24</f>
        <v>0</v>
      </c>
      <c r="H24" s="24">
        <f>IF(G20&gt;0,PMT(G14,25,-G21)/G20,0)</f>
        <v>0</v>
      </c>
      <c r="I24" s="25">
        <f t="shared" ref="I24:I29" si="2">IF((G$18-G$19)&gt;0,0.01*H24/(G$18-G$19),0)</f>
        <v>0</v>
      </c>
    </row>
    <row r="25" spans="1:9" x14ac:dyDescent="0.2">
      <c r="A25" s="45" t="s">
        <v>14</v>
      </c>
      <c r="B25" s="1"/>
      <c r="C25" s="23">
        <f t="shared" ref="C25:C29" si="3">C$20*D25</f>
        <v>0</v>
      </c>
      <c r="D25" s="26">
        <f>IF(C20&gt;0,0.03*C21/C20,0)</f>
        <v>0</v>
      </c>
      <c r="E25" s="25">
        <f>IF((C$18-C$19)&gt;0,0.01*D25/(C$18-C$19),0)</f>
        <v>0</v>
      </c>
      <c r="F25" s="1"/>
      <c r="G25" s="23">
        <f t="shared" si="1"/>
        <v>0</v>
      </c>
      <c r="H25" s="26">
        <f>IF(G20&gt;0,0.03*G21/G20,0)</f>
        <v>0</v>
      </c>
      <c r="I25" s="25">
        <f t="shared" si="2"/>
        <v>0</v>
      </c>
    </row>
    <row r="26" spans="1:9" x14ac:dyDescent="0.2">
      <c r="A26" s="45" t="s">
        <v>15</v>
      </c>
      <c r="B26" s="1"/>
      <c r="C26" s="23">
        <f t="shared" si="3"/>
        <v>0</v>
      </c>
      <c r="D26" s="27">
        <f>IF(F9,CHOOSE(F9,0,0.5,0.98,0.98,0.96,0.98)*CHOOSE(F9,C46,C47,C48,C49,C50,C51)*0.72*(C18-C19)*C12/800,0)</f>
        <v>0</v>
      </c>
      <c r="E26" s="25">
        <f t="shared" si="0"/>
        <v>0</v>
      </c>
      <c r="F26" s="1"/>
      <c r="G26" s="23">
        <f t="shared" si="1"/>
        <v>0</v>
      </c>
      <c r="H26" s="27">
        <f>IF(J9,CHOOSE(J9,0,0.5,0.98,0.98,0.96,0.98)*CHOOSE(J9,C46,C47,C48,C49,C50,C51)*0.72*(G18-G19)*G12/800,0)</f>
        <v>0</v>
      </c>
      <c r="I26" s="25">
        <f t="shared" si="2"/>
        <v>0</v>
      </c>
    </row>
    <row r="27" spans="1:9" x14ac:dyDescent="0.2">
      <c r="A27" s="45" t="s">
        <v>16</v>
      </c>
      <c r="B27" s="1"/>
      <c r="C27" s="23">
        <f t="shared" si="3"/>
        <v>0</v>
      </c>
      <c r="D27" s="27">
        <f>IF(F9,CHOOSE(F9,0.5,0.5,0.02,0.02,0.04,0.02)*CHOOSE(F9,C46,C47,C48,C49,C50,C51)*0.72*(C18-C19)*100*C13/3413,0)</f>
        <v>0</v>
      </c>
      <c r="E27" s="25">
        <f t="shared" si="0"/>
        <v>0</v>
      </c>
      <c r="F27" s="1"/>
      <c r="G27" s="23">
        <f t="shared" si="1"/>
        <v>0</v>
      </c>
      <c r="H27" s="27">
        <f>IF(J9,CHOOSE(J9,0.5,0.5,0.02,0.02,0.04,0.02)*CHOOSE(J9,C46,C47,C48,C49,C50,C51)*0.72*(G18-G19)*100*G13/3413,0)</f>
        <v>0</v>
      </c>
      <c r="I27" s="25">
        <f t="shared" si="2"/>
        <v>0</v>
      </c>
    </row>
    <row r="28" spans="1:9" x14ac:dyDescent="0.2">
      <c r="A28" s="45" t="s">
        <v>17</v>
      </c>
      <c r="B28" s="1"/>
      <c r="C28" s="23">
        <f t="shared" si="3"/>
        <v>0</v>
      </c>
      <c r="D28" s="27">
        <f>IF(SUM(C12:C21)&gt;0,0.01,0)</f>
        <v>0</v>
      </c>
      <c r="E28" s="25">
        <f t="shared" si="0"/>
        <v>0</v>
      </c>
      <c r="F28" s="1"/>
      <c r="G28" s="23">
        <f t="shared" si="1"/>
        <v>0</v>
      </c>
      <c r="H28" s="27">
        <f>IF(SUM(G12:G21)&gt;0,0.01,0)</f>
        <v>0</v>
      </c>
      <c r="I28" s="25">
        <f t="shared" si="2"/>
        <v>0</v>
      </c>
    </row>
    <row r="29" spans="1:9" ht="15" x14ac:dyDescent="0.35">
      <c r="A29" s="45" t="s">
        <v>18</v>
      </c>
      <c r="B29" s="1"/>
      <c r="C29" s="28">
        <f t="shared" si="3"/>
        <v>0</v>
      </c>
      <c r="D29" s="29">
        <f>IF(C17&gt;0,C15*C16/C17,0)</f>
        <v>0</v>
      </c>
      <c r="E29" s="30">
        <f t="shared" si="0"/>
        <v>0</v>
      </c>
      <c r="F29" s="1"/>
      <c r="G29" s="28">
        <f t="shared" si="1"/>
        <v>0</v>
      </c>
      <c r="H29" s="29">
        <f>IF(G17&gt;0,G15*G16/G17,0)</f>
        <v>0</v>
      </c>
      <c r="I29" s="30">
        <f t="shared" si="2"/>
        <v>0</v>
      </c>
    </row>
    <row r="30" spans="1:9" x14ac:dyDescent="0.2">
      <c r="A30" s="1"/>
      <c r="B30" s="1"/>
      <c r="C30" s="23"/>
      <c r="D30" s="31"/>
      <c r="E30" s="31"/>
      <c r="F30" s="1"/>
      <c r="G30" s="23"/>
      <c r="H30" s="31"/>
      <c r="I30" s="31"/>
    </row>
    <row r="31" spans="1:9" x14ac:dyDescent="0.2">
      <c r="A31" s="46" t="s">
        <v>7</v>
      </c>
      <c r="B31" s="1"/>
      <c r="C31" s="32">
        <f>C$20*D31</f>
        <v>0</v>
      </c>
      <c r="D31" s="33">
        <f>SUM(D24:D29)</f>
        <v>0</v>
      </c>
      <c r="E31" s="33">
        <f>SUM(E24:E29)</f>
        <v>0</v>
      </c>
      <c r="F31" s="1"/>
      <c r="G31" s="32">
        <f>G$20*H31</f>
        <v>0</v>
      </c>
      <c r="H31" s="33">
        <f>SUM(H24:H29)</f>
        <v>0</v>
      </c>
      <c r="I31" s="33">
        <f>SUM(I24:I29)</f>
        <v>0</v>
      </c>
    </row>
    <row r="32" spans="1:9" x14ac:dyDescent="0.2">
      <c r="A32" s="1"/>
      <c r="B32" s="1"/>
      <c r="C32" s="1"/>
      <c r="D32" s="1"/>
      <c r="E32" s="1"/>
      <c r="F32" s="1"/>
    </row>
    <row r="34" spans="1:7" s="10" customFormat="1" x14ac:dyDescent="0.2">
      <c r="A34" s="61" t="s">
        <v>39</v>
      </c>
      <c r="B34" s="8"/>
      <c r="C34" s="9"/>
      <c r="D34" s="9"/>
      <c r="E34" s="9"/>
    </row>
    <row r="35" spans="1:7" s="10" customFormat="1" x14ac:dyDescent="0.2">
      <c r="A35" s="62" t="s">
        <v>40</v>
      </c>
      <c r="B35" s="11"/>
      <c r="C35" s="11"/>
      <c r="D35" s="11"/>
      <c r="E35" s="11"/>
    </row>
    <row r="36" spans="1:7" s="10" customFormat="1" x14ac:dyDescent="0.2">
      <c r="A36" s="63" t="s">
        <v>41</v>
      </c>
      <c r="C36" s="11"/>
      <c r="D36" s="11"/>
      <c r="E36" s="11"/>
    </row>
    <row r="37" spans="1:7" s="5" customFormat="1" x14ac:dyDescent="0.2">
      <c r="A37" s="60" t="s">
        <v>11</v>
      </c>
      <c r="B37" s="12"/>
      <c r="C37" s="12"/>
      <c r="D37" s="13"/>
      <c r="E37" s="12"/>
    </row>
    <row r="38" spans="1:7" x14ac:dyDescent="0.2">
      <c r="A38" s="69">
        <f ca="1">TODAY()</f>
        <v>45299</v>
      </c>
      <c r="B38" s="69"/>
    </row>
    <row r="39" spans="1:7" x14ac:dyDescent="0.2">
      <c r="A39" s="42" t="s">
        <v>36</v>
      </c>
      <c r="B39" s="14"/>
      <c r="C39" s="14"/>
      <c r="D39" s="14"/>
      <c r="E39" s="14"/>
      <c r="F39" s="14"/>
      <c r="G39" s="14"/>
    </row>
    <row r="40" spans="1:7" ht="13.5" customHeight="1" x14ac:dyDescent="0.2">
      <c r="A40" s="15"/>
      <c r="B40" s="15"/>
      <c r="C40" s="15"/>
      <c r="D40" s="15"/>
      <c r="E40" s="15"/>
      <c r="F40" s="15"/>
      <c r="G40" s="15"/>
    </row>
    <row r="41" spans="1:7" ht="21.75" customHeight="1" x14ac:dyDescent="0.2">
      <c r="B41" s="15"/>
      <c r="C41" s="15"/>
      <c r="D41" s="15"/>
      <c r="E41" s="15"/>
      <c r="F41" s="15"/>
      <c r="G41" s="15"/>
    </row>
    <row r="42" spans="1:7" ht="18" customHeight="1" x14ac:dyDescent="0.2">
      <c r="B42" s="15"/>
      <c r="C42" s="15"/>
      <c r="D42" s="15"/>
      <c r="E42" s="15"/>
      <c r="F42" s="15"/>
      <c r="G42" s="15"/>
    </row>
    <row r="45" spans="1:7" ht="50.25" customHeight="1" x14ac:dyDescent="0.2">
      <c r="A45" s="71" t="s">
        <v>4</v>
      </c>
      <c r="B45" s="17"/>
      <c r="C45" s="41" t="s">
        <v>30</v>
      </c>
      <c r="D45" s="40" t="s">
        <v>31</v>
      </c>
    </row>
    <row r="46" spans="1:7" x14ac:dyDescent="0.2">
      <c r="A46" s="56" t="s">
        <v>5</v>
      </c>
      <c r="B46" s="1"/>
      <c r="C46" s="21">
        <v>1200</v>
      </c>
      <c r="D46" s="22">
        <v>0.5</v>
      </c>
    </row>
    <row r="47" spans="1:7" x14ac:dyDescent="0.2">
      <c r="A47" s="56" t="s">
        <v>6</v>
      </c>
      <c r="B47" s="1"/>
      <c r="C47" s="21">
        <v>1500</v>
      </c>
      <c r="D47" s="22">
        <v>0.5</v>
      </c>
    </row>
    <row r="48" spans="1:7" x14ac:dyDescent="0.2">
      <c r="A48" s="56" t="s">
        <v>22</v>
      </c>
      <c r="B48" s="1"/>
      <c r="C48" s="21">
        <v>1800</v>
      </c>
      <c r="D48" s="22">
        <v>0.02</v>
      </c>
    </row>
    <row r="49" spans="1:4" x14ac:dyDescent="0.2">
      <c r="A49" s="56" t="s">
        <v>33</v>
      </c>
      <c r="B49" s="1"/>
      <c r="C49" s="21">
        <v>1800</v>
      </c>
      <c r="D49" s="22">
        <v>0.02</v>
      </c>
    </row>
    <row r="50" spans="1:4" x14ac:dyDescent="0.2">
      <c r="A50" s="56" t="s">
        <v>21</v>
      </c>
      <c r="B50" s="1"/>
      <c r="C50" s="21">
        <v>2000</v>
      </c>
      <c r="D50" s="22">
        <v>0.04</v>
      </c>
    </row>
    <row r="51" spans="1:4" x14ac:dyDescent="0.2">
      <c r="A51" s="56" t="s">
        <v>35</v>
      </c>
      <c r="B51" s="1"/>
      <c r="C51" s="21">
        <v>2500</v>
      </c>
      <c r="D51" s="22">
        <v>0.02</v>
      </c>
    </row>
    <row r="52" spans="1:4" x14ac:dyDescent="0.2">
      <c r="A52" s="59" t="s">
        <v>32</v>
      </c>
      <c r="B52" s="57"/>
      <c r="C52" s="57"/>
      <c r="D52" s="58"/>
    </row>
  </sheetData>
  <sheetProtection sheet="1" objects="1" scenarios="1"/>
  <mergeCells count="2">
    <mergeCell ref="C9:E9"/>
    <mergeCell ref="G9:I9"/>
  </mergeCells>
  <dataValidations count="5">
    <dataValidation allowBlank="1" showInputMessage="1" showErrorMessage="1" prompt="Use rate paid to hired labor, or estimated value of operator labor." sqref="C15 G15" xr:uid="{F73B8392-700A-4E37-A9C1-947E424231AE}"/>
    <dataValidation allowBlank="1" showInputMessage="1" showErrorMessage="1" prompt="Divide the hours that a person is needed to operate the drying system by the total hours the system is in use." sqref="C16 G16" xr:uid="{9772991F-46E7-4442-AB21-7FF53210B118}"/>
    <dataValidation allowBlank="1" showInputMessage="1" showErrorMessage="1" prompt="Initial cost of drying system, excluding bins used for storage." sqref="C21 G21" xr:uid="{5399831E-E3FF-451E-A828-E011962B0F20}"/>
    <dataValidation type="list" allowBlank="1" showInputMessage="1" showErrorMessage="1" prompt="Select type of drying system from the pull down menu." sqref="C9:E9 G9:I9" xr:uid="{880E81F7-E47B-4B13-892D-88CAF29194BC}">
      <formula1>$A$46:$A$51</formula1>
    </dataValidation>
    <dataValidation allowBlank="1" showInputMessage="1" showErrorMessage="1" prompt="Insert number for type of drying system that corresponds to the table to the right." sqref="C10:C11 G10:G11" xr:uid="{39BA4AF1-F3F6-4311-A047-056E537F250F}"/>
  </dataValidations>
  <hyperlinks>
    <hyperlink ref="A3:B3" r:id="rId1" display="Estimating the Field Capacity of Farm Machines" xr:uid="{A8318DD4-1632-4B07-8D42-5B3BED284586}"/>
    <hyperlink ref="A3" r:id="rId2" display="Link to Information File here." xr:uid="{CBABAED8-94C9-443C-BCE5-DF36BDCE8FB3}"/>
    <hyperlink ref="A9:B9" location="Example!C53" display="Type of drying system" xr:uid="{7C6BDBD6-C775-4260-8654-F2DFE2EE42BF}"/>
    <hyperlink ref="A3:D3" r:id="rId3" display="See Estimating The Cost for Drying Corn for more information." xr:uid="{0249B0F3-69C2-4EC4-AA60-CE5C44083B63}"/>
    <hyperlink ref="A3:E3" r:id="rId4" display="See AgDM File A2-31, Estimating The Cost for Drying Corn for more information." xr:uid="{DEEE9795-D3BC-4A98-BFF0-E25FB77282DC}"/>
    <hyperlink ref="A36" r:id="rId5" xr:uid="{0BED7A26-43B4-4FCD-B241-AB233D4ED9BE}"/>
  </hyperlinks>
  <pageMargins left="0.75" right="0.75" top="0.75" bottom="0.75" header="0.5" footer="0.5"/>
  <pageSetup scale="91" orientation="landscape" r:id="rId6"/>
  <headerFooter alignWithMargins="0">
    <oddHeader>&amp;LIowa State University Extension and Outreach&amp;RAg Decision Maker Decision Tool A2-31</oddHeader>
  </headerFooter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Company>Economics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Edwards</dc:creator>
  <cp:lastModifiedBy>Johanns, Ann M [ECONA]</cp:lastModifiedBy>
  <cp:lastPrinted>2024-01-08T21:22:09Z</cp:lastPrinted>
  <dcterms:created xsi:type="dcterms:W3CDTF">2004-02-19T21:34:59Z</dcterms:created>
  <dcterms:modified xsi:type="dcterms:W3CDTF">2024-01-08T21:23:56Z</dcterms:modified>
</cp:coreProperties>
</file>