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holste\Documents\AgDM\1-24\a1-20 decision tools\"/>
    </mc:Choice>
  </mc:AlternateContent>
  <xr:revisionPtr revIDLastSave="0" documentId="13_ncr:1_{F48EE616-608B-4C2D-8391-A72AAD6E1F7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ample" sheetId="11094" r:id="rId1"/>
    <sheet name="Blank" sheetId="11097" r:id="rId2"/>
    <sheet name="Six Crops" sheetId="11095" r:id="rId3"/>
  </sheets>
  <definedNames>
    <definedName name="_xlnm.Print_Area" localSheetId="1">Blank!$A$1:$N$103</definedName>
    <definedName name="_xlnm.Print_Area" localSheetId="0">Example!$A$1:$N$103</definedName>
    <definedName name="_xlnm.Print_Area" localSheetId="2">'Six Crops'!$A$1:$Z$102</definedName>
    <definedName name="_xlnm.Print_Titles" localSheetId="1">Blank!$1:$4</definedName>
    <definedName name="_xlnm.Print_Titles" localSheetId="0">Example!$1:$4</definedName>
    <definedName name="_xlnm.Print_Titles" localSheetId="2">'Six Crops'!$1:$4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11097" l="1"/>
  <c r="M87" i="11097"/>
  <c r="I87" i="11097"/>
  <c r="E87" i="11097"/>
  <c r="M86" i="11097"/>
  <c r="I86" i="11097"/>
  <c r="E86" i="11097"/>
  <c r="M85" i="11097"/>
  <c r="I85" i="11097"/>
  <c r="E85" i="11097"/>
  <c r="M84" i="11097"/>
  <c r="I84" i="11097"/>
  <c r="E84" i="11097"/>
  <c r="B82" i="11097"/>
  <c r="M78" i="11097"/>
  <c r="I78" i="11097"/>
  <c r="E78" i="11097"/>
  <c r="A78" i="11097"/>
  <c r="M77" i="11097"/>
  <c r="I77" i="11097"/>
  <c r="E77" i="11097"/>
  <c r="A77" i="11097"/>
  <c r="M74" i="11097"/>
  <c r="I74" i="11097"/>
  <c r="E74" i="11097"/>
  <c r="A74" i="11097"/>
  <c r="M73" i="11097"/>
  <c r="I73" i="11097"/>
  <c r="E73" i="11097"/>
  <c r="A73" i="11097"/>
  <c r="M70" i="11097"/>
  <c r="I70" i="11097"/>
  <c r="E70" i="11097"/>
  <c r="A70" i="11097"/>
  <c r="M69" i="11097"/>
  <c r="I69" i="11097"/>
  <c r="E69" i="11097"/>
  <c r="A69" i="11097"/>
  <c r="M68" i="11097"/>
  <c r="I68" i="11097"/>
  <c r="E68" i="11097"/>
  <c r="A68" i="11097"/>
  <c r="M67" i="11097"/>
  <c r="I67" i="11097"/>
  <c r="E67" i="11097"/>
  <c r="A67" i="11097"/>
  <c r="M66" i="11097"/>
  <c r="I66" i="11097"/>
  <c r="E66" i="11097"/>
  <c r="A66" i="11097"/>
  <c r="M65" i="11097"/>
  <c r="I65" i="11097"/>
  <c r="E65" i="11097"/>
  <c r="A65" i="11097"/>
  <c r="M64" i="11097"/>
  <c r="I64" i="11097"/>
  <c r="E64" i="11097"/>
  <c r="A64" i="11097"/>
  <c r="M63" i="11097"/>
  <c r="I63" i="11097"/>
  <c r="E63" i="11097"/>
  <c r="A63" i="11097"/>
  <c r="M62" i="11097"/>
  <c r="I62" i="11097"/>
  <c r="E62" i="11097"/>
  <c r="A62" i="11097"/>
  <c r="M61" i="11097"/>
  <c r="I61" i="11097"/>
  <c r="E61" i="11097"/>
  <c r="A61" i="11097"/>
  <c r="M60" i="11097"/>
  <c r="I60" i="11097"/>
  <c r="E60" i="11097"/>
  <c r="A60" i="11097"/>
  <c r="M59" i="11097"/>
  <c r="I59" i="11097"/>
  <c r="E59" i="11097"/>
  <c r="A59" i="11097"/>
  <c r="M58" i="11097"/>
  <c r="I58" i="11097"/>
  <c r="E58" i="11097"/>
  <c r="A58" i="11097"/>
  <c r="M57" i="11097"/>
  <c r="I57" i="11097"/>
  <c r="E57" i="11097"/>
  <c r="A57" i="11097"/>
  <c r="M56" i="11097"/>
  <c r="B55" i="11097"/>
  <c r="M36" i="11097"/>
  <c r="I36" i="11097"/>
  <c r="E36" i="11097"/>
  <c r="M71" i="11097" l="1"/>
  <c r="M83" i="11097" s="1"/>
  <c r="M89" i="11097" s="1"/>
  <c r="M92" i="11097" s="1"/>
  <c r="M93" i="11097" s="1"/>
  <c r="I71" i="11097"/>
  <c r="I83" i="11097" s="1"/>
  <c r="I89" i="11097" s="1"/>
  <c r="I90" i="11097" s="1"/>
  <c r="E71" i="11097"/>
  <c r="E83" i="11097"/>
  <c r="E89" i="11097" s="1"/>
  <c r="E75" i="11097"/>
  <c r="E80" i="11097" s="1"/>
  <c r="E81" i="11097" s="1"/>
  <c r="M75" i="11097"/>
  <c r="M80" i="11097" s="1"/>
  <c r="M81" i="11097" s="1"/>
  <c r="M90" i="11097" l="1"/>
  <c r="I92" i="11097"/>
  <c r="I93" i="11097" s="1"/>
  <c r="I75" i="11097"/>
  <c r="I80" i="11097" s="1"/>
  <c r="I81" i="11097" s="1"/>
  <c r="E90" i="11097"/>
  <c r="E92" i="11097"/>
  <c r="E93" i="11097" s="1"/>
  <c r="A100" i="11094" l="1"/>
  <c r="A99" i="11095"/>
  <c r="Y69" i="11095" l="1"/>
  <c r="Y68" i="11095"/>
  <c r="Y67" i="11095"/>
  <c r="Y66" i="11095"/>
  <c r="Y65" i="11095"/>
  <c r="Y64" i="11095"/>
  <c r="Y63" i="11095"/>
  <c r="Y62" i="11095"/>
  <c r="Y61" i="11095"/>
  <c r="Y60" i="11095"/>
  <c r="Y59" i="11095"/>
  <c r="Y58" i="11095"/>
  <c r="Y57" i="11095"/>
  <c r="Y56" i="11095"/>
  <c r="U69" i="11095"/>
  <c r="U68" i="11095"/>
  <c r="U67" i="11095"/>
  <c r="U66" i="11095"/>
  <c r="U65" i="11095"/>
  <c r="U64" i="11095"/>
  <c r="U63" i="11095"/>
  <c r="U62" i="11095"/>
  <c r="U61" i="11095"/>
  <c r="U60" i="11095"/>
  <c r="U59" i="11095"/>
  <c r="U58" i="11095"/>
  <c r="U57" i="11095"/>
  <c r="U56" i="11095"/>
  <c r="U70" i="11095" s="1"/>
  <c r="U74" i="11095" s="1"/>
  <c r="U79" i="11095" s="1"/>
  <c r="Q69" i="11095"/>
  <c r="Q68" i="11095"/>
  <c r="Q67" i="11095"/>
  <c r="Q66" i="11095"/>
  <c r="Q65" i="11095"/>
  <c r="Q64" i="11095"/>
  <c r="Q63" i="11095"/>
  <c r="Q62" i="11095"/>
  <c r="Q61" i="11095"/>
  <c r="Q60" i="11095"/>
  <c r="Q59" i="11095"/>
  <c r="Q58" i="11095"/>
  <c r="Q57" i="11095"/>
  <c r="Q56" i="11095"/>
  <c r="M69" i="11095"/>
  <c r="M68" i="11095"/>
  <c r="M67" i="11095"/>
  <c r="M66" i="11095"/>
  <c r="M65" i="11095"/>
  <c r="M64" i="11095"/>
  <c r="M63" i="11095"/>
  <c r="M62" i="11095"/>
  <c r="M61" i="11095"/>
  <c r="M60" i="11095"/>
  <c r="M59" i="11095"/>
  <c r="M58" i="11095"/>
  <c r="M57" i="11095"/>
  <c r="M56" i="11095"/>
  <c r="I69" i="11095"/>
  <c r="I68" i="11095"/>
  <c r="I67" i="11095"/>
  <c r="I66" i="11095"/>
  <c r="I65" i="11095"/>
  <c r="I64" i="11095"/>
  <c r="I63" i="11095"/>
  <c r="I62" i="11095"/>
  <c r="I61" i="11095"/>
  <c r="I60" i="11095"/>
  <c r="I59" i="11095"/>
  <c r="I58" i="11095"/>
  <c r="I57" i="11095"/>
  <c r="I56" i="11095"/>
  <c r="E69" i="11095"/>
  <c r="E68" i="11095"/>
  <c r="E67" i="11095"/>
  <c r="E66" i="11095"/>
  <c r="E65" i="11095"/>
  <c r="E64" i="11095"/>
  <c r="E63" i="11095"/>
  <c r="E62" i="11095"/>
  <c r="E61" i="11095"/>
  <c r="E60" i="11095"/>
  <c r="E59" i="11095"/>
  <c r="E58" i="11095"/>
  <c r="E57" i="11095"/>
  <c r="E56" i="11095"/>
  <c r="AA35" i="11095"/>
  <c r="AA34" i="11095"/>
  <c r="AA33" i="11095"/>
  <c r="AA32" i="11095"/>
  <c r="AA31" i="11095"/>
  <c r="AA30" i="11095"/>
  <c r="AA29" i="11095"/>
  <c r="AA28" i="11095"/>
  <c r="AA27" i="11095"/>
  <c r="AA26" i="11095"/>
  <c r="AA25" i="11095"/>
  <c r="AA24" i="11095"/>
  <c r="AA23" i="11095"/>
  <c r="AA22" i="11095"/>
  <c r="AA21" i="11095"/>
  <c r="AA20" i="11095"/>
  <c r="Y86" i="11095"/>
  <c r="Y85" i="11095"/>
  <c r="Y84" i="11095"/>
  <c r="Y83" i="11095"/>
  <c r="U86" i="11095"/>
  <c r="U85" i="11095"/>
  <c r="U84" i="11095"/>
  <c r="U83" i="11095"/>
  <c r="Q86" i="11095"/>
  <c r="Q85" i="11095"/>
  <c r="Q84" i="11095"/>
  <c r="Q83" i="11095"/>
  <c r="M86" i="11095"/>
  <c r="M85" i="11095"/>
  <c r="M84" i="11095"/>
  <c r="M83" i="11095"/>
  <c r="I86" i="11095"/>
  <c r="I85" i="11095"/>
  <c r="I84" i="11095"/>
  <c r="I83" i="11095"/>
  <c r="E86" i="11095"/>
  <c r="E85" i="11095"/>
  <c r="E84" i="11095"/>
  <c r="E83" i="11095"/>
  <c r="Y77" i="11095"/>
  <c r="Y76" i="11095"/>
  <c r="U77" i="11095"/>
  <c r="U76" i="11095"/>
  <c r="Q77" i="11095"/>
  <c r="Q76" i="11095"/>
  <c r="M77" i="11095"/>
  <c r="M76" i="11095"/>
  <c r="I77" i="11095"/>
  <c r="I76" i="11095"/>
  <c r="E77" i="11095"/>
  <c r="E76" i="11095"/>
  <c r="Y73" i="11095"/>
  <c r="Y72" i="11095"/>
  <c r="U73" i="11095"/>
  <c r="U72" i="11095"/>
  <c r="Q73" i="11095"/>
  <c r="Q72" i="11095"/>
  <c r="M73" i="11095"/>
  <c r="M72" i="11095"/>
  <c r="I73" i="11095"/>
  <c r="I72" i="11095"/>
  <c r="E73" i="11095"/>
  <c r="E72" i="11095"/>
  <c r="Y55" i="11095"/>
  <c r="Y36" i="11095"/>
  <c r="U55" i="11095"/>
  <c r="U36" i="11095"/>
  <c r="Q55" i="11095"/>
  <c r="Q36" i="11095"/>
  <c r="B81" i="11095"/>
  <c r="A77" i="11095"/>
  <c r="A76" i="11095"/>
  <c r="A73" i="11095"/>
  <c r="A72" i="11095"/>
  <c r="A69" i="11095"/>
  <c r="A68" i="11095"/>
  <c r="A67" i="11095"/>
  <c r="A66" i="11095"/>
  <c r="A65" i="11095"/>
  <c r="A64" i="11095"/>
  <c r="A63" i="11095"/>
  <c r="A62" i="11095"/>
  <c r="A61" i="11095"/>
  <c r="A60" i="11095"/>
  <c r="A59" i="11095"/>
  <c r="A58" i="11095"/>
  <c r="A57" i="11095"/>
  <c r="A56" i="11095"/>
  <c r="M55" i="11095"/>
  <c r="B54" i="11095"/>
  <c r="O38" i="11095"/>
  <c r="O37" i="11095"/>
  <c r="M36" i="11095"/>
  <c r="I36" i="11095"/>
  <c r="E36" i="11095"/>
  <c r="B82" i="11094"/>
  <c r="M87" i="11094"/>
  <c r="I87" i="11094"/>
  <c r="E87" i="11094"/>
  <c r="M86" i="11094"/>
  <c r="I86" i="11094"/>
  <c r="E86" i="11094"/>
  <c r="M85" i="11094"/>
  <c r="I85" i="11094"/>
  <c r="E85" i="11094"/>
  <c r="M84" i="11094"/>
  <c r="I84" i="11094"/>
  <c r="E84" i="11094"/>
  <c r="M78" i="11094"/>
  <c r="I78" i="11094"/>
  <c r="E78" i="11094"/>
  <c r="A78" i="11094"/>
  <c r="M77" i="11094"/>
  <c r="I77" i="11094"/>
  <c r="E77" i="11094"/>
  <c r="A77" i="11094"/>
  <c r="M74" i="11094"/>
  <c r="I74" i="11094"/>
  <c r="E74" i="11094"/>
  <c r="A74" i="11094"/>
  <c r="M73" i="11094"/>
  <c r="I73" i="11094"/>
  <c r="E73" i="11094"/>
  <c r="A73" i="11094"/>
  <c r="M70" i="11094"/>
  <c r="I70" i="11094"/>
  <c r="E70" i="11094"/>
  <c r="A70" i="11094"/>
  <c r="M69" i="11094"/>
  <c r="I69" i="11094"/>
  <c r="E69" i="11094"/>
  <c r="A69" i="11094"/>
  <c r="M68" i="11094"/>
  <c r="I68" i="11094"/>
  <c r="E68" i="11094"/>
  <c r="A68" i="11094"/>
  <c r="M67" i="11094"/>
  <c r="I67" i="11094"/>
  <c r="E67" i="11094"/>
  <c r="A67" i="11094"/>
  <c r="M66" i="11094"/>
  <c r="I66" i="11094"/>
  <c r="E66" i="11094"/>
  <c r="A66" i="11094"/>
  <c r="M65" i="11094"/>
  <c r="I65" i="11094"/>
  <c r="E65" i="11094"/>
  <c r="A65" i="11094"/>
  <c r="M64" i="11094"/>
  <c r="I64" i="11094"/>
  <c r="E64" i="11094"/>
  <c r="A64" i="11094"/>
  <c r="M63" i="11094"/>
  <c r="I63" i="11094"/>
  <c r="E63" i="11094"/>
  <c r="A63" i="11094"/>
  <c r="M62" i="11094"/>
  <c r="I62" i="11094"/>
  <c r="E62" i="11094"/>
  <c r="A62" i="11094"/>
  <c r="M61" i="11094"/>
  <c r="I61" i="11094"/>
  <c r="E61" i="11094"/>
  <c r="A61" i="11094"/>
  <c r="M60" i="11094"/>
  <c r="I60" i="11094"/>
  <c r="E60" i="11094"/>
  <c r="A60" i="11094"/>
  <c r="M59" i="11094"/>
  <c r="I59" i="11094"/>
  <c r="E59" i="11094"/>
  <c r="A59" i="11094"/>
  <c r="M58" i="11094"/>
  <c r="I58" i="11094"/>
  <c r="E58" i="11094"/>
  <c r="A58" i="11094"/>
  <c r="M57" i="11094"/>
  <c r="I57" i="11094"/>
  <c r="E57" i="11094"/>
  <c r="E71" i="11094" s="1"/>
  <c r="E83" i="11094" s="1"/>
  <c r="A57" i="11094"/>
  <c r="M56" i="11094"/>
  <c r="B55" i="11094"/>
  <c r="M36" i="11094"/>
  <c r="I36" i="11094"/>
  <c r="E36" i="11094"/>
  <c r="Q70" i="11095"/>
  <c r="Q82" i="11095" s="1"/>
  <c r="Q88" i="11095" s="1"/>
  <c r="Q91" i="11095" s="1"/>
  <c r="Q89" i="11095"/>
  <c r="Y89" i="11095"/>
  <c r="M80" i="11095"/>
  <c r="U80" i="11095"/>
  <c r="Y80" i="11095"/>
  <c r="Q92" i="11095"/>
  <c r="Y92" i="11095"/>
  <c r="Q80" i="11095"/>
  <c r="I80" i="11095"/>
  <c r="E80" i="11095"/>
  <c r="M89" i="11095"/>
  <c r="I92" i="11095"/>
  <c r="I89" i="11095"/>
  <c r="U92" i="11095"/>
  <c r="U89" i="11095"/>
  <c r="E92" i="11095"/>
  <c r="E89" i="11095"/>
  <c r="M92" i="11095"/>
  <c r="I71" i="11094" l="1"/>
  <c r="M70" i="11095"/>
  <c r="I70" i="11095"/>
  <c r="I82" i="11095" s="1"/>
  <c r="I88" i="11095" s="1"/>
  <c r="I91" i="11095" s="1"/>
  <c r="Y70" i="11095"/>
  <c r="E70" i="11095"/>
  <c r="M71" i="11094"/>
  <c r="M75" i="11094" s="1"/>
  <c r="M80" i="11094" s="1"/>
  <c r="M81" i="11094" s="1"/>
  <c r="Y82" i="11095"/>
  <c r="Y88" i="11095" s="1"/>
  <c r="Y91" i="11095" s="1"/>
  <c r="Y74" i="11095"/>
  <c r="Y79" i="11095" s="1"/>
  <c r="M74" i="11095"/>
  <c r="M79" i="11095" s="1"/>
  <c r="M82" i="11095"/>
  <c r="M88" i="11095" s="1"/>
  <c r="M91" i="11095" s="1"/>
  <c r="E74" i="11095"/>
  <c r="E79" i="11095" s="1"/>
  <c r="E82" i="11095"/>
  <c r="E88" i="11095" s="1"/>
  <c r="E91" i="11095" s="1"/>
  <c r="I74" i="11095"/>
  <c r="I79" i="11095" s="1"/>
  <c r="U82" i="11095"/>
  <c r="U88" i="11095" s="1"/>
  <c r="U91" i="11095" s="1"/>
  <c r="Q74" i="11095"/>
  <c r="Q79" i="11095" s="1"/>
  <c r="E75" i="11094"/>
  <c r="E80" i="11094" s="1"/>
  <c r="E81" i="11094" s="1"/>
  <c r="E89" i="11094"/>
  <c r="E90" i="11094" s="1"/>
  <c r="I83" i="11094"/>
  <c r="I89" i="11094" s="1"/>
  <c r="I75" i="11094"/>
  <c r="I80" i="11094" s="1"/>
  <c r="I81" i="11094" s="1"/>
  <c r="M83" i="11094" l="1"/>
  <c r="M89" i="11094" s="1"/>
  <c r="E92" i="11094"/>
  <c r="E93" i="11094" s="1"/>
  <c r="I92" i="11094"/>
  <c r="I93" i="11094" s="1"/>
  <c r="I90" i="11094"/>
  <c r="M92" i="11094"/>
  <c r="M93" i="11094" s="1"/>
  <c r="M90" i="1109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Economics Department</author>
  </authors>
  <commentList>
    <comment ref="A5" authorId="0" shapeId="0" xr:uid="{00000000-0006-0000-0000-000001000000}">
      <text>
        <r>
          <rPr>
            <sz val="8"/>
            <color indexed="81"/>
            <rFont val="Tahoma"/>
            <family val="2"/>
          </rPr>
          <t>Place the cursor over cells with red 
triangles to read comments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Economics Department</author>
  </authors>
  <commentList>
    <comment ref="A5" authorId="0" shapeId="0" xr:uid="{9BAFD8D5-B994-4578-AB53-73E732556C1C}">
      <text>
        <r>
          <rPr>
            <sz val="8"/>
            <color indexed="81"/>
            <rFont val="Tahoma"/>
            <family val="2"/>
          </rPr>
          <t>Place the cursor over cells with red 
triangles to read comments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Economics Department</author>
    <author>William Edwards</author>
  </authors>
  <commentList>
    <comment ref="A5" authorId="0" shapeId="0" xr:uid="{00000000-0006-0000-0200-000001000000}">
      <text>
        <r>
          <rPr>
            <sz val="8"/>
            <color indexed="81"/>
            <rFont val="Tahoma"/>
            <family val="2"/>
          </rPr>
          <t>Place the cursor over cells with red 
triangles to read comments</t>
        </r>
      </text>
    </comment>
    <comment ref="A19" authorId="1" shapeId="0" xr:uid="{00000000-0006-0000-0200-000002000000}">
      <text>
        <r>
          <rPr>
            <sz val="8"/>
            <color indexed="81"/>
            <rFont val="Tahoma"/>
            <family val="2"/>
          </rPr>
          <t>For example, for land rented under a 50-50 crops share lease, 
enter only the tenant's half of seed and other shared input 
expenses. For rented acres, do not include ownership 
costs such as property taxes.</t>
        </r>
      </text>
    </comment>
    <comment ref="A33" authorId="1" shapeId="0" xr:uid="{00000000-0006-0000-0200-000003000000}">
      <text>
        <r>
          <rPr>
            <sz val="8"/>
            <color indexed="81"/>
            <rFont val="Tahoma"/>
            <family val="2"/>
          </rPr>
          <t>Include loan payments for land, machinery 
and buildings for crop production.</t>
        </r>
      </text>
    </comment>
    <comment ref="A35" authorId="1" shapeId="0" xr:uid="{00000000-0006-0000-0200-000004000000}">
      <text>
        <r>
          <rPr>
            <sz val="8"/>
            <color indexed="81"/>
            <rFont val="Tahoma"/>
            <family val="2"/>
          </rPr>
          <t>Average cash paid to purchase or trade 
machinery each year, including lease 
payments but excluding loans.</t>
        </r>
      </text>
    </comment>
    <comment ref="A37" authorId="1" shapeId="0" xr:uid="{00000000-0006-0000-0200-000005000000}">
      <text>
        <r>
          <rPr>
            <sz val="8"/>
            <color indexed="81"/>
            <rFont val="Tahoma"/>
            <family val="2"/>
          </rPr>
          <t>Include the value of USDA direct, counter cyclical 
and loan deficiency payments, CSP payments, or 
gains from marketing loans.</t>
        </r>
      </text>
    </comment>
    <comment ref="A38" authorId="1" shapeId="0" xr:uid="{00000000-0006-0000-0200-000006000000}">
      <text>
        <r>
          <rPr>
            <sz val="8"/>
            <color indexed="81"/>
            <rFont val="Tahoma"/>
            <family val="2"/>
          </rPr>
          <t>Include income earned from the 
sale or rental of corn stalks, 
straw or other products.</t>
        </r>
      </text>
    </comment>
    <comment ref="A41" authorId="1" shapeId="0" xr:uid="{00000000-0006-0000-0200-000007000000}">
      <text>
        <r>
          <rPr>
            <sz val="8"/>
            <color indexed="81"/>
            <rFont val="Tahoma"/>
            <family val="2"/>
          </rPr>
          <t>Include all acres where less than 
100% of the crop is received.</t>
        </r>
      </text>
    </comment>
    <comment ref="A43" authorId="1" shapeId="0" xr:uid="{00000000-0006-0000-0200-000008000000}">
      <text>
        <r>
          <rPr>
            <sz val="8"/>
            <color indexed="81"/>
            <rFont val="Tahoma"/>
            <family val="2"/>
          </rPr>
          <t>Enter the percent of the crop received 
under a share lease contract. USDA 
payments are generally shared in the 
same proportion.</t>
        </r>
      </text>
    </comment>
    <comment ref="A45" authorId="1" shapeId="0" xr:uid="{00000000-0006-0000-0200-000009000000}">
      <text>
        <r>
          <rPr>
            <sz val="8"/>
            <color indexed="81"/>
            <rFont val="Tahoma"/>
            <family val="2"/>
          </rPr>
          <t>Enter information in this section only if 
you wish to calculate total economic 
costs and break even price.</t>
        </r>
      </text>
    </comment>
    <comment ref="A46" authorId="1" shapeId="0" xr:uid="{00000000-0006-0000-0200-00000A000000}">
      <text>
        <r>
          <rPr>
            <sz val="8"/>
            <color indexed="81"/>
            <rFont val="Tahoma"/>
            <family val="2"/>
          </rPr>
          <t>Include the value of labor 
used for crops that is not 
paid a cash wage.</t>
        </r>
      </text>
    </comment>
    <comment ref="A47" authorId="1" shapeId="0" xr:uid="{00000000-0006-0000-0200-00000B000000}">
      <text>
        <r>
          <rPr>
            <sz val="8"/>
            <color indexed="81"/>
            <rFont val="Tahoma"/>
            <family val="2"/>
          </rPr>
          <t>Include only machinery used 
for the crops being analyzed.</t>
        </r>
      </text>
    </comment>
    <comment ref="A48" authorId="1" shapeId="0" xr:uid="{00000000-0006-0000-0200-00000C000000}">
      <text>
        <r>
          <rPr>
            <sz val="8"/>
            <color indexed="81"/>
            <rFont val="Tahoma"/>
            <family val="2"/>
          </rPr>
          <t>Include only buildings used 
for the crops being analyzed.</t>
        </r>
      </text>
    </comment>
    <comment ref="A49" authorId="1" shapeId="0" xr:uid="{00000000-0006-0000-0200-00000D000000}">
      <text>
        <r>
          <rPr>
            <sz val="8"/>
            <color indexed="81"/>
            <rFont val="Tahoma"/>
            <family val="2"/>
          </rPr>
          <t>Include only land used 
for the crops being analyzed.</t>
        </r>
      </text>
    </comment>
    <comment ref="A50" authorId="1" shapeId="0" xr:uid="{00000000-0006-0000-0200-00000E000000}">
      <text>
        <r>
          <rPr>
            <sz val="8"/>
            <color indexed="81"/>
            <rFont val="Tahoma"/>
            <family val="2"/>
          </rPr>
          <t>Include debt owed only on land, buildings and 
machinery used for the crops included in this analysis.</t>
        </r>
      </text>
    </comment>
    <comment ref="A51" authorId="1" shapeId="0" xr:uid="{00000000-0006-0000-0200-00000F000000}">
      <text>
        <r>
          <rPr>
            <sz val="8"/>
            <color indexed="81"/>
            <rFont val="Tahoma"/>
            <family val="2"/>
          </rPr>
          <t>Approximate average interest rate 
on the debt included in the line above.</t>
        </r>
      </text>
    </comment>
    <comment ref="A52" authorId="1" shapeId="0" xr:uid="{00000000-0006-0000-0200-000010000000}">
      <text>
        <r>
          <rPr>
            <sz val="8"/>
            <color indexed="81"/>
            <rFont val="Tahoma"/>
            <family val="2"/>
          </rPr>
          <t>Enter the average interest rate that could be 
earned if capital was not invested in land, 
building and machinery.</t>
        </r>
      </text>
    </comment>
    <comment ref="E74" authorId="1" shapeId="0" xr:uid="{00000000-0006-0000-0200-000011000000}">
      <text>
        <r>
          <rPr>
            <sz val="8"/>
            <color indexed="81"/>
            <rFont val="Tahoma"/>
            <family val="2"/>
          </rPr>
          <t>This is the dollars needed per acre to 
pay all cash expenses, debt repayment, 
family living and machinery replacement.</t>
        </r>
      </text>
    </comment>
    <comment ref="I74" authorId="1" shapeId="0" xr:uid="{00000000-0006-0000-0200-000012000000}">
      <text>
        <r>
          <rPr>
            <sz val="8"/>
            <color indexed="81"/>
            <rFont val="Tahoma"/>
            <family val="2"/>
          </rPr>
          <t>This is the dollars needed per acre to 
pay all cash expenses, debt repayment, 
family living and machinery replacement.</t>
        </r>
      </text>
    </comment>
    <comment ref="M74" authorId="1" shapeId="0" xr:uid="{00000000-0006-0000-0200-000013000000}">
      <text>
        <r>
          <rPr>
            <sz val="8"/>
            <color indexed="81"/>
            <rFont val="Tahoma"/>
            <family val="2"/>
          </rPr>
          <t>This is the dollars needed per acre to 
pay all cash expenses, debt repayment, 
family living and machinery replacement.</t>
        </r>
      </text>
    </comment>
    <comment ref="Q74" authorId="1" shapeId="0" xr:uid="{00000000-0006-0000-0200-000014000000}">
      <text>
        <r>
          <rPr>
            <sz val="8"/>
            <color indexed="81"/>
            <rFont val="Tahoma"/>
            <family val="2"/>
          </rPr>
          <t>This is the dollars needed per acre to 
pay all cash expenses, debt repayment, 
family living and machinery replacement.</t>
        </r>
      </text>
    </comment>
    <comment ref="U74" authorId="1" shapeId="0" xr:uid="{00000000-0006-0000-0200-000015000000}">
      <text>
        <r>
          <rPr>
            <sz val="8"/>
            <color indexed="81"/>
            <rFont val="Tahoma"/>
            <family val="2"/>
          </rPr>
          <t>This is the dollars needed per acre to 
pay all cash expenses, debt repayment, 
family living and machinery replacement.</t>
        </r>
      </text>
    </comment>
    <comment ref="Y74" authorId="1" shapeId="0" xr:uid="{00000000-0006-0000-0200-000016000000}">
      <text>
        <r>
          <rPr>
            <sz val="8"/>
            <color indexed="81"/>
            <rFont val="Tahoma"/>
            <family val="2"/>
          </rPr>
          <t>This is the dollars needed per acre to 
pay all cash expenses, debt repayment, 
family living and machinery replacement.</t>
        </r>
      </text>
    </comment>
    <comment ref="E79" authorId="1" shapeId="0" xr:uid="{00000000-0006-0000-0200-000017000000}">
      <text>
        <r>
          <rPr>
            <sz val="8"/>
            <color indexed="81"/>
            <rFont val="Tahoma"/>
            <family val="2"/>
          </rPr>
          <t>This is the dollars needed from 
sale of the crop to pay all cash 
expenditures.</t>
        </r>
      </text>
    </comment>
    <comment ref="A85" authorId="1" shapeId="0" xr:uid="{00000000-0006-0000-0200-000018000000}">
      <text>
        <r>
          <rPr>
            <sz val="8"/>
            <color indexed="81"/>
            <rFont val="Tahoma"/>
            <family val="2"/>
          </rPr>
          <t>Economic depreciation is calculated at 10% 
of the current market value of machinery 
plus 5% of the current market value of buildings.</t>
        </r>
      </text>
    </comment>
    <comment ref="E88" authorId="1" shapeId="0" xr:uid="{00000000-0006-0000-0200-000019000000}">
      <text>
        <r>
          <rPr>
            <sz val="8"/>
            <color indexed="81"/>
            <rFont val="Tahoma"/>
            <family val="2"/>
          </rPr>
          <t>Economic costs include crop inputs and 
machinery operating costs, as well as an 
interest charge on equity capital, depreciation 
and the value of unpaid labor.</t>
        </r>
      </text>
    </comment>
    <comment ref="I88" authorId="1" shapeId="0" xr:uid="{00000000-0006-0000-0200-00001A000000}">
      <text>
        <r>
          <rPr>
            <sz val="8"/>
            <color indexed="81"/>
            <rFont val="Tahoma"/>
            <family val="2"/>
          </rPr>
          <t>Economic costs include crop inputs and 
machinery operating costs, as well as an 
interest charge on equity capital, depreciation 
and the value of unpaid labor.</t>
        </r>
      </text>
    </comment>
    <comment ref="M88" authorId="1" shapeId="0" xr:uid="{00000000-0006-0000-0200-00001B000000}">
      <text>
        <r>
          <rPr>
            <sz val="8"/>
            <color indexed="81"/>
            <rFont val="Tahoma"/>
            <family val="2"/>
          </rPr>
          <t>Economic costs include crop inputs and 
machinery operating costs, as well as an 
interest charge on equity capital, depreciation 
and the value of unpaid labor.</t>
        </r>
      </text>
    </comment>
    <comment ref="Q88" authorId="1" shapeId="0" xr:uid="{00000000-0006-0000-0200-00001C000000}">
      <text>
        <r>
          <rPr>
            <sz val="8"/>
            <color indexed="81"/>
            <rFont val="Tahoma"/>
            <family val="2"/>
          </rPr>
          <t>Economic costs include crop inputs and 
machinery operating costs, as well as an 
interest charge on equity capital, depreciation 
and the value of unpaid labor.</t>
        </r>
      </text>
    </comment>
    <comment ref="U88" authorId="1" shapeId="0" xr:uid="{00000000-0006-0000-0200-00001D000000}">
      <text>
        <r>
          <rPr>
            <sz val="8"/>
            <color indexed="81"/>
            <rFont val="Tahoma"/>
            <family val="2"/>
          </rPr>
          <t>Economic costs include crop inputs and 
machinery operating costs, as well as an 
interest charge on equity capital, depreciation 
and the value of unpaid labor.</t>
        </r>
      </text>
    </comment>
    <comment ref="Y88" authorId="1" shapeId="0" xr:uid="{00000000-0006-0000-0200-00001E000000}">
      <text>
        <r>
          <rPr>
            <sz val="8"/>
            <color indexed="81"/>
            <rFont val="Tahoma"/>
            <family val="2"/>
          </rPr>
          <t>Economic costs include crop inputs and 
machinery operating costs, as well as an 
interest charge on equity capital, depreciation 
and the value of unpaid labor.</t>
        </r>
      </text>
    </comment>
    <comment ref="E91" authorId="1" shapeId="0" xr:uid="{00000000-0006-0000-0200-00001F000000}">
      <text>
        <r>
          <rPr>
            <sz val="8"/>
            <color indexed="81"/>
            <rFont val="Tahoma"/>
            <family val="2"/>
          </rPr>
          <t>This is the income needed from sale of the 
crop to pay all economic costs. 
Income in excess of this is profit.</t>
        </r>
      </text>
    </comment>
    <comment ref="I91" authorId="1" shapeId="0" xr:uid="{00000000-0006-0000-0200-000020000000}">
      <text>
        <r>
          <rPr>
            <sz val="8"/>
            <color indexed="81"/>
            <rFont val="Tahoma"/>
            <family val="2"/>
          </rPr>
          <t>This is the income needed from sale of the 
crop to pay all economic costs. 
Income in excess of this is profit.</t>
        </r>
      </text>
    </comment>
    <comment ref="M91" authorId="1" shapeId="0" xr:uid="{00000000-0006-0000-0200-000021000000}">
      <text>
        <r>
          <rPr>
            <sz val="8"/>
            <color indexed="81"/>
            <rFont val="Tahoma"/>
            <family val="2"/>
          </rPr>
          <t>This is the income needed from sale of the 
crop to pay all economic costs. 
Income in excess of this is profit.</t>
        </r>
      </text>
    </comment>
    <comment ref="Q91" authorId="1" shapeId="0" xr:uid="{00000000-0006-0000-0200-000022000000}">
      <text>
        <r>
          <rPr>
            <sz val="8"/>
            <color indexed="81"/>
            <rFont val="Tahoma"/>
            <family val="2"/>
          </rPr>
          <t>This is the income needed from sale of the 
crop to pay all economic costs. 
Income in excess of this is profit.</t>
        </r>
      </text>
    </comment>
    <comment ref="U91" authorId="1" shapeId="0" xr:uid="{00000000-0006-0000-0200-000023000000}">
      <text>
        <r>
          <rPr>
            <sz val="8"/>
            <color indexed="81"/>
            <rFont val="Tahoma"/>
            <family val="2"/>
          </rPr>
          <t>This is the income needed from sale of the 
crop to pay all economic costs. 
Income in excess of this is profit.</t>
        </r>
      </text>
    </comment>
    <comment ref="Y91" authorId="1" shapeId="0" xr:uid="{00000000-0006-0000-0200-000024000000}">
      <text>
        <r>
          <rPr>
            <sz val="8"/>
            <color indexed="81"/>
            <rFont val="Tahoma"/>
            <family val="2"/>
          </rPr>
          <t>This is the income needed from sale of the 
crop to pay all economic costs. 
Income in excess of this is profit.</t>
        </r>
      </text>
    </comment>
  </commentList>
</comments>
</file>

<file path=xl/sharedStrings.xml><?xml version="1.0" encoding="utf-8"?>
<sst xmlns="http://schemas.openxmlformats.org/spreadsheetml/2006/main" count="461" uniqueCount="113">
  <si>
    <t>Corn</t>
  </si>
  <si>
    <t>Soybeans</t>
  </si>
  <si>
    <t>Whole</t>
  </si>
  <si>
    <t>Farm-$</t>
  </si>
  <si>
    <t>Crop insurance premium</t>
  </si>
  <si>
    <t>Fuel and lubrication</t>
  </si>
  <si>
    <t>Drying and utilities</t>
  </si>
  <si>
    <t>Machinery repairs</t>
  </si>
  <si>
    <t>Custom hire charges</t>
  </si>
  <si>
    <t>Cash rent</t>
  </si>
  <si>
    <t>Term debt payments (P &amp; I)</t>
  </si>
  <si>
    <t>Interest on operating loans</t>
  </si>
  <si>
    <t>USDA payments</t>
  </si>
  <si>
    <t>Other cash income</t>
  </si>
  <si>
    <t>Total cash flow needed per acre</t>
  </si>
  <si>
    <t xml:space="preserve">  3. Enter the total $ of expenditure for each crop.</t>
  </si>
  <si>
    <t xml:space="preserve">  4. Enter the average $ per acre for each crop.</t>
  </si>
  <si>
    <t>% of Whole</t>
  </si>
  <si>
    <t>Farm Cost</t>
  </si>
  <si>
    <t>for Crop</t>
  </si>
  <si>
    <t>Fertilizer and lime</t>
  </si>
  <si>
    <t>Pesticides</t>
  </si>
  <si>
    <t>Miscellaneous crop costs</t>
  </si>
  <si>
    <t>Seed and tech fees</t>
  </si>
  <si>
    <t>Name:</t>
  </si>
  <si>
    <t>Cash Flow Requirements per Acre for:</t>
  </si>
  <si>
    <t>acres</t>
  </si>
  <si>
    <t>Property taxes and upkeep</t>
  </si>
  <si>
    <t>Value of unpaid labor</t>
  </si>
  <si>
    <t>Cash production costs</t>
  </si>
  <si>
    <t>Economic cost of production per bushel</t>
  </si>
  <si>
    <t>Economic cost of production per acre</t>
  </si>
  <si>
    <t>Depreciation on crop machinery, buildings</t>
  </si>
  <si>
    <t>Place the cursor over cells with red triangles to read comments.</t>
  </si>
  <si>
    <t>Other</t>
  </si>
  <si>
    <t>Expected (or actual) yield, bu. or tons per acre</t>
  </si>
  <si>
    <t xml:space="preserve">bu. </t>
  </si>
  <si>
    <t>Economic cost breakeven selling price per bushel or ton</t>
  </si>
  <si>
    <t>Net cash flow breakeven selling price per bushel or ton</t>
  </si>
  <si>
    <t>You may use a different method for each type of expenditure or non-market income.</t>
  </si>
  <si>
    <t xml:space="preserve">  2. Enter the whole farm expenditure and enter the % you wish to allocate to each crop (must sum to 100%).</t>
  </si>
  <si>
    <t>Breakeven Worksheet for Crops</t>
  </si>
  <si>
    <t>$ per Acre</t>
  </si>
  <si>
    <t>Crop</t>
  </si>
  <si>
    <t>Cash Expenditures</t>
  </si>
  <si>
    <t>Family living and income tax withdrawals</t>
  </si>
  <si>
    <t>Machinery replacement, lease payments</t>
  </si>
  <si>
    <t>Hired labor wages and benefits</t>
  </si>
  <si>
    <t>Interest charge on equity invested in land, machinery and buildings</t>
  </si>
  <si>
    <t>Cash Income (besides sales)</t>
  </si>
  <si>
    <t>Noncash Costs (optional)</t>
  </si>
  <si>
    <t>Or, Total $</t>
  </si>
  <si>
    <t>Or,</t>
  </si>
  <si>
    <t>%</t>
  </si>
  <si>
    <t>(enter operator's share, only)</t>
  </si>
  <si>
    <t>Acres in this crop</t>
  </si>
  <si>
    <t>% of crop and other income received from share leased acres</t>
  </si>
  <si>
    <t>Interest rate to charge on equity (own) capital--%</t>
  </si>
  <si>
    <t>Current market value of owned crop machinery</t>
  </si>
  <si>
    <t>Current market value of owned crop buildings</t>
  </si>
  <si>
    <t>Current market value of owned acres</t>
  </si>
  <si>
    <t>Cash interest cost on term debt</t>
  </si>
  <si>
    <t>Value of unpaid labor used for crops</t>
  </si>
  <si>
    <t>Example</t>
  </si>
  <si>
    <t>bu. or tons</t>
  </si>
  <si>
    <t>Hay</t>
  </si>
  <si>
    <t xml:space="preserve"> </t>
  </si>
  <si>
    <t>Date Printed:</t>
  </si>
  <si>
    <t>Enter your input values in shaded cells.</t>
  </si>
  <si>
    <t>Acres rented under a share lease agreement</t>
  </si>
  <si>
    <t>Total cash production costs</t>
  </si>
  <si>
    <t>Instructions for entering inputs</t>
  </si>
  <si>
    <t>You may enter the expense and income data in any of 4 ways:</t>
  </si>
  <si>
    <t>Ag Decision Maker - Iowa State University Extension and Outreach</t>
  </si>
  <si>
    <t>Total debt owed on crop land, bldgs, &amp; machinery</t>
  </si>
  <si>
    <t>Average interest rate on term debt--%</t>
  </si>
  <si>
    <t>Includes only the operator's share of costs on share rented acres, spread over all crop acres.</t>
  </si>
  <si>
    <r>
      <t xml:space="preserve">  1. Enter the whole farm expenditure only, and it will be automatically allocated </t>
    </r>
    <r>
      <rPr>
        <u/>
        <sz val="10"/>
        <rFont val="Arial"/>
        <family val="2"/>
      </rPr>
      <t>evenly</t>
    </r>
    <r>
      <rPr>
        <sz val="10"/>
        <rFont val="Arial"/>
        <family val="2"/>
      </rPr>
      <t xml:space="preserve"> over all crop acres.</t>
    </r>
  </si>
  <si>
    <t>Economic Costs per Acre for:</t>
  </si>
  <si>
    <t>Economic cost of production per bushel or ton</t>
  </si>
  <si>
    <t>Economic cost breakeven per acre (after subtracting USDA payments and other income)</t>
  </si>
  <si>
    <t>Net cash flow breakeven per acre (after subtracting USDA payments and other income)</t>
  </si>
  <si>
    <t xml:space="preserve">For land rented under a 50-50 crop-share lease, </t>
  </si>
  <si>
    <t xml:space="preserve">enter only the tenant's half of seed and other shared input </t>
  </si>
  <si>
    <t xml:space="preserve">expenses. For rented acres, do not include ownership </t>
  </si>
  <si>
    <t>costs such as property taxes.</t>
  </si>
  <si>
    <t>Include loan payments for land, machinery and buildings for crop production.</t>
  </si>
  <si>
    <t>Average cash paid to purchase or trade machinery each year, including lease payments but excluding loans.</t>
  </si>
  <si>
    <t>Include the value of USDA payments or gains from marketing loans.</t>
  </si>
  <si>
    <t>Include income earned from the sale or rental of corn stalks, straw or other products.</t>
  </si>
  <si>
    <t>Include all acres where less than 100% of the crop is received.</t>
  </si>
  <si>
    <t>Enter the percent of the crop received under a share lease contract. USDA payments are generally shared in the same proportion.</t>
  </si>
  <si>
    <t>Include the value of labor used for crops that is not paid a cash wage.</t>
  </si>
  <si>
    <t>Include only machinery used for the crops being analyzed.</t>
  </si>
  <si>
    <t>Include only buildings used for the crops being analyzed.</t>
  </si>
  <si>
    <t>Include only land used for the crops being analyzed.</t>
  </si>
  <si>
    <t>Include debt owed only on land, buildings and machinery used for the crops included in this analysis.</t>
  </si>
  <si>
    <t>Approximate average interest rate on the debt included in the line above.</t>
  </si>
  <si>
    <t>Enter the average interest rate that could be earned if capital was not invested in land, building and machinery.</t>
  </si>
  <si>
    <t>This is the dollars needed per acre to pay all cash expenses, debt repayment, family living and machinery replacement.</t>
  </si>
  <si>
    <t>This is the dollars needed from sale of the crop to pay all cash expenditures.</t>
  </si>
  <si>
    <t>Economic depreciation is calculated at 10% of the current market value of machinery plus 5% of the current market value of buildings.</t>
  </si>
  <si>
    <t>Economic costs include crop inputs and machinery operating costs, as well as an interest charge on equity capital, depreciation and the value of unpaid labor.</t>
  </si>
  <si>
    <t>This is the income needed from sale of the crop to pay all economic costs. Income in excess of this is profit.</t>
  </si>
  <si>
    <t>Place the cursor over cells with red triangles to read comments, or comments are included in "Column O".</t>
  </si>
  <si>
    <t>Breakeven Worksheet for Crops for up to Six Crops</t>
  </si>
  <si>
    <t>Enter information in this section only if you wish to calculate total economic costs and breakeven price.</t>
  </si>
  <si>
    <t>Questions? agdm@iastate.edu</t>
  </si>
  <si>
    <t>Version 1.4_12024</t>
  </si>
  <si>
    <t xml:space="preserve">This institution is an equal opportunity provider. For the full non-discrimination statement or accommodation inquiries, go to www.extension.iastate.edu/diversity/ext.
</t>
  </si>
  <si>
    <t>See Ag Decision Maker File A1-20 for information on Estimated Costs of Crop Production.</t>
  </si>
  <si>
    <t>Ag Decision Maker File A1-20</t>
  </si>
  <si>
    <t>Author: William Edwards, retired extension economist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</si>
</sst>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b/>
      <sz val="11"/>
      <color indexed="63"/>
      <name val="Arial"/>
      <family val="2"/>
    </font>
    <font>
      <u val="singleAccounting"/>
      <sz val="10"/>
      <name val="Arial"/>
      <family val="2"/>
    </font>
    <font>
      <sz val="6"/>
      <color indexed="63"/>
      <name val="Arial"/>
      <family val="2"/>
    </font>
    <font>
      <b/>
      <sz val="16"/>
      <color indexed="9"/>
      <name val="Arial"/>
      <family val="2"/>
    </font>
    <font>
      <sz val="10"/>
      <color indexed="63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2" tint="-9.9948118533890809E-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3" fillId="0" borderId="0" xfId="0" applyFont="1" applyFill="1" applyBorder="1"/>
    <xf numFmtId="0" fontId="6" fillId="0" borderId="0" xfId="0" applyFont="1" applyAlignment="1" applyProtection="1">
      <alignment horizontal="center"/>
    </xf>
    <xf numFmtId="0" fontId="7" fillId="0" borderId="0" xfId="0" applyFont="1"/>
    <xf numFmtId="0" fontId="7" fillId="0" borderId="0" xfId="0" applyFont="1" applyProtection="1"/>
    <xf numFmtId="0" fontId="8" fillId="0" borderId="1" xfId="0" applyFont="1" applyBorder="1" applyProtection="1"/>
    <xf numFmtId="0" fontId="8" fillId="0" borderId="0" xfId="0" applyFont="1" applyBorder="1" applyProtection="1"/>
    <xf numFmtId="0" fontId="8" fillId="0" borderId="2" xfId="0" applyFont="1" applyBorder="1" applyProtection="1"/>
    <xf numFmtId="0" fontId="7" fillId="0" borderId="0" xfId="0" applyFont="1" applyFill="1" applyBorder="1" applyProtection="1"/>
    <xf numFmtId="0" fontId="6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10" fillId="0" borderId="0" xfId="0" quotePrefix="1" applyFont="1" applyAlignment="1" applyProtection="1">
      <alignment horizontal="center"/>
    </xf>
    <xf numFmtId="164" fontId="7" fillId="2" borderId="3" xfId="1" applyNumberFormat="1" applyFont="1" applyFill="1" applyBorder="1" applyProtection="1">
      <protection locked="0"/>
    </xf>
    <xf numFmtId="9" fontId="7" fillId="2" borderId="3" xfId="3" applyFont="1" applyFill="1" applyBorder="1" applyProtection="1">
      <protection locked="0"/>
    </xf>
    <xf numFmtId="44" fontId="7" fillId="2" borderId="3" xfId="1" applyFont="1" applyFill="1" applyBorder="1" applyProtection="1">
      <protection locked="0"/>
    </xf>
    <xf numFmtId="164" fontId="7" fillId="0" borderId="0" xfId="1" applyNumberFormat="1" applyFont="1" applyProtection="1"/>
    <xf numFmtId="164" fontId="7" fillId="0" borderId="0" xfId="1" applyNumberFormat="1" applyFont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Border="1" applyAlignment="1" applyProtection="1"/>
    <xf numFmtId="0" fontId="11" fillId="0" borderId="0" xfId="0" applyFont="1"/>
    <xf numFmtId="0" fontId="7" fillId="0" borderId="5" xfId="0" applyFont="1" applyBorder="1" applyProtection="1"/>
    <xf numFmtId="44" fontId="15" fillId="0" borderId="0" xfId="1" applyFont="1" applyBorder="1" applyProtection="1"/>
    <xf numFmtId="0" fontId="15" fillId="0" borderId="0" xfId="0" applyFont="1" applyBorder="1"/>
    <xf numFmtId="0" fontId="15" fillId="0" borderId="0" xfId="0" applyFont="1" applyFill="1" applyBorder="1"/>
    <xf numFmtId="0" fontId="13" fillId="3" borderId="12" xfId="0" applyFont="1" applyFill="1" applyBorder="1" applyAlignment="1"/>
    <xf numFmtId="0" fontId="7" fillId="0" borderId="1" xfId="0" applyFont="1" applyBorder="1" applyProtection="1"/>
    <xf numFmtId="0" fontId="7" fillId="0" borderId="1" xfId="0" applyFont="1" applyBorder="1"/>
    <xf numFmtId="0" fontId="7" fillId="0" borderId="6" xfId="0" applyFont="1" applyBorder="1"/>
    <xf numFmtId="0" fontId="7" fillId="0" borderId="0" xfId="0" applyFont="1" applyBorder="1" applyProtection="1"/>
    <xf numFmtId="0" fontId="7" fillId="0" borderId="0" xfId="0" applyFont="1" applyBorder="1"/>
    <xf numFmtId="0" fontId="7" fillId="0" borderId="7" xfId="0" applyFont="1" applyBorder="1"/>
    <xf numFmtId="0" fontId="7" fillId="0" borderId="2" xfId="0" applyFont="1" applyBorder="1" applyProtection="1"/>
    <xf numFmtId="0" fontId="7" fillId="0" borderId="2" xfId="0" applyFont="1" applyBorder="1"/>
    <xf numFmtId="0" fontId="7" fillId="0" borderId="9" xfId="0" applyFont="1" applyBorder="1"/>
    <xf numFmtId="164" fontId="7" fillId="0" borderId="0" xfId="1" applyNumberFormat="1" applyFont="1" applyFill="1" applyBorder="1" applyProtection="1">
      <protection locked="0"/>
    </xf>
    <xf numFmtId="0" fontId="7" fillId="0" borderId="0" xfId="0" applyFont="1" applyFill="1" applyProtection="1"/>
    <xf numFmtId="0" fontId="6" fillId="0" borderId="0" xfId="0" applyFont="1" applyBorder="1" applyAlignment="1" applyProtection="1">
      <alignment horizontal="left"/>
    </xf>
    <xf numFmtId="164" fontId="7" fillId="0" borderId="1" xfId="1" applyNumberFormat="1" applyFont="1" applyBorder="1" applyProtection="1"/>
    <xf numFmtId="0" fontId="7" fillId="0" borderId="1" xfId="0" applyFont="1" applyFill="1" applyBorder="1"/>
    <xf numFmtId="164" fontId="7" fillId="0" borderId="0" xfId="1" applyNumberFormat="1" applyFont="1" applyBorder="1" applyProtection="1"/>
    <xf numFmtId="44" fontId="7" fillId="0" borderId="0" xfId="1" applyFont="1" applyBorder="1" applyProtection="1"/>
    <xf numFmtId="44" fontId="7" fillId="0" borderId="0" xfId="0" applyNumberFormat="1" applyFont="1" applyBorder="1" applyProtection="1"/>
    <xf numFmtId="164" fontId="7" fillId="0" borderId="2" xfId="1" applyNumberFormat="1" applyFont="1" applyBorder="1" applyProtection="1"/>
    <xf numFmtId="44" fontId="7" fillId="0" borderId="2" xfId="1" applyFont="1" applyBorder="1" applyProtection="1"/>
    <xf numFmtId="0" fontId="7" fillId="0" borderId="2" xfId="0" applyFont="1" applyFill="1" applyBorder="1"/>
    <xf numFmtId="44" fontId="7" fillId="0" borderId="1" xfId="0" applyNumberFormat="1" applyFont="1" applyBorder="1"/>
    <xf numFmtId="0" fontId="7" fillId="0" borderId="0" xfId="0" applyFont="1" applyBorder="1" applyAlignment="1">
      <alignment horizontal="left"/>
    </xf>
    <xf numFmtId="9" fontId="7" fillId="0" borderId="0" xfId="3" applyFont="1" applyBorder="1"/>
    <xf numFmtId="0" fontId="7" fillId="0" borderId="0" xfId="0" applyFont="1" applyBorder="1" applyAlignment="1">
      <alignment horizontal="center"/>
    </xf>
    <xf numFmtId="44" fontId="7" fillId="0" borderId="0" xfId="0" applyNumberFormat="1" applyFont="1" applyBorder="1"/>
    <xf numFmtId="44" fontId="7" fillId="0" borderId="0" xfId="1" applyFont="1" applyBorder="1"/>
    <xf numFmtId="44" fontId="7" fillId="0" borderId="2" xfId="1" applyFont="1" applyBorder="1"/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Border="1" applyAlignment="1"/>
    <xf numFmtId="0" fontId="16" fillId="0" borderId="0" xfId="0" applyFont="1" applyAlignment="1">
      <alignment wrapText="1"/>
    </xf>
    <xf numFmtId="0" fontId="9" fillId="0" borderId="0" xfId="0" applyFont="1" applyBorder="1" applyAlignment="1" applyProtection="1">
      <alignment horizontal="center"/>
    </xf>
    <xf numFmtId="44" fontId="7" fillId="0" borderId="6" xfId="0" applyNumberFormat="1" applyFont="1" applyBorder="1"/>
    <xf numFmtId="44" fontId="7" fillId="0" borderId="7" xfId="1" applyFont="1" applyBorder="1" applyProtection="1"/>
    <xf numFmtId="44" fontId="15" fillId="0" borderId="7" xfId="1" applyFont="1" applyBorder="1" applyProtection="1"/>
    <xf numFmtId="44" fontId="7" fillId="0" borderId="7" xfId="0" applyNumberFormat="1" applyFont="1" applyBorder="1"/>
    <xf numFmtId="44" fontId="7" fillId="0" borderId="7" xfId="1" applyFont="1" applyBorder="1"/>
    <xf numFmtId="44" fontId="7" fillId="0" borderId="9" xfId="1" applyFont="1" applyBorder="1"/>
    <xf numFmtId="0" fontId="9" fillId="0" borderId="6" xfId="0" applyFont="1" applyBorder="1" applyAlignment="1" applyProtection="1">
      <alignment horizontal="center"/>
    </xf>
    <xf numFmtId="44" fontId="7" fillId="0" borderId="7" xfId="0" applyNumberFormat="1" applyFont="1" applyBorder="1" applyProtection="1"/>
    <xf numFmtId="0" fontId="7" fillId="0" borderId="7" xfId="0" applyFont="1" applyBorder="1" applyProtection="1"/>
    <xf numFmtId="44" fontId="7" fillId="0" borderId="9" xfId="1" applyFont="1" applyBorder="1" applyProtection="1"/>
    <xf numFmtId="0" fontId="8" fillId="0" borderId="0" xfId="0" applyFont="1" applyFill="1" applyBorder="1"/>
    <xf numFmtId="0" fontId="8" fillId="0" borderId="0" xfId="0" applyFont="1"/>
    <xf numFmtId="0" fontId="12" fillId="0" borderId="0" xfId="0" applyFont="1" applyAlignment="1" applyProtection="1"/>
    <xf numFmtId="0" fontId="7" fillId="2" borderId="3" xfId="0" applyFont="1" applyFill="1" applyBorder="1" applyAlignment="1" applyProtection="1">
      <alignment horizontal="center"/>
      <protection locked="0"/>
    </xf>
    <xf numFmtId="0" fontId="17" fillId="3" borderId="12" xfId="0" applyFont="1" applyFill="1" applyBorder="1" applyAlignment="1">
      <alignment horizontal="left" indent="1"/>
    </xf>
    <xf numFmtId="0" fontId="14" fillId="0" borderId="0" xfId="0" applyFont="1" applyAlignment="1" applyProtection="1">
      <alignment horizontal="left" indent="1"/>
    </xf>
    <xf numFmtId="0" fontId="7" fillId="0" borderId="0" xfId="0" applyFont="1" applyAlignment="1">
      <alignment horizontal="left" indent="1"/>
    </xf>
    <xf numFmtId="0" fontId="12" fillId="0" borderId="0" xfId="0" applyFont="1" applyAlignment="1" applyProtection="1">
      <alignment horizontal="left" indent="1"/>
    </xf>
    <xf numFmtId="0" fontId="12" fillId="2" borderId="3" xfId="0" applyFont="1" applyFill="1" applyBorder="1" applyAlignment="1" applyProtection="1">
      <alignment horizontal="left" indent="1"/>
    </xf>
    <xf numFmtId="0" fontId="7" fillId="0" borderId="0" xfId="0" applyFont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7" fillId="0" borderId="5" xfId="0" applyFont="1" applyBorder="1" applyAlignment="1" applyProtection="1">
      <alignment horizontal="left" indent="1"/>
    </xf>
    <xf numFmtId="0" fontId="7" fillId="0" borderId="8" xfId="0" applyFont="1" applyBorder="1" applyAlignment="1" applyProtection="1">
      <alignment horizontal="left" indent="1"/>
    </xf>
    <xf numFmtId="0" fontId="5" fillId="0" borderId="0" xfId="2" applyAlignment="1" applyProtection="1">
      <alignment horizontal="left" indent="1"/>
    </xf>
    <xf numFmtId="0" fontId="6" fillId="0" borderId="0" xfId="0" applyFont="1" applyAlignment="1" applyProtection="1">
      <alignment horizontal="left" indent="1"/>
    </xf>
    <xf numFmtId="0" fontId="7" fillId="2" borderId="3" xfId="0" applyFont="1" applyFill="1" applyBorder="1" applyAlignment="1" applyProtection="1">
      <alignment horizontal="left" indent="1"/>
      <protection locked="0"/>
    </xf>
    <xf numFmtId="0" fontId="7" fillId="0" borderId="0" xfId="0" applyFont="1" applyFill="1" applyBorder="1" applyAlignment="1" applyProtection="1">
      <alignment horizontal="left" indent="1"/>
    </xf>
    <xf numFmtId="0" fontId="8" fillId="0" borderId="0" xfId="0" applyFont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wrapText="1" indent="1"/>
    </xf>
    <xf numFmtId="0" fontId="10" fillId="0" borderId="4" xfId="0" applyFont="1" applyBorder="1" applyAlignment="1" applyProtection="1">
      <alignment horizontal="left" indent="1"/>
    </xf>
    <xf numFmtId="0" fontId="7" fillId="0" borderId="4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7" fillId="0" borderId="5" xfId="0" applyFont="1" applyFill="1" applyBorder="1" applyAlignment="1" applyProtection="1">
      <alignment horizontal="left" indent="1"/>
    </xf>
    <xf numFmtId="0" fontId="7" fillId="0" borderId="5" xfId="0" applyFont="1" applyFill="1" applyBorder="1" applyAlignment="1">
      <alignment horizontal="left" indent="1"/>
    </xf>
    <xf numFmtId="0" fontId="7" fillId="0" borderId="8" xfId="0" applyFont="1" applyFill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0" xfId="2" applyFont="1" applyAlignment="1" applyProtection="1">
      <alignment horizontal="left" indent="1"/>
    </xf>
    <xf numFmtId="14" fontId="7" fillId="0" borderId="0" xfId="0" applyNumberFormat="1" applyFont="1" applyAlignment="1" applyProtection="1">
      <alignment horizontal="left" indent="1"/>
    </xf>
    <xf numFmtId="0" fontId="5" fillId="0" borderId="0" xfId="2" applyFill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18" fillId="0" borderId="0" xfId="0" applyFont="1" applyAlignment="1">
      <alignment horizontal="left" indent="1"/>
    </xf>
    <xf numFmtId="0" fontId="1" fillId="0" borderId="2" xfId="0" applyFont="1" applyBorder="1" applyAlignment="1" applyProtection="1"/>
    <xf numFmtId="0" fontId="6" fillId="0" borderId="0" xfId="0" applyFont="1" applyBorder="1" applyAlignment="1" applyProtection="1">
      <alignment horizontal="left" shrinkToFit="1"/>
    </xf>
    <xf numFmtId="0" fontId="19" fillId="3" borderId="12" xfId="0" applyFont="1" applyFill="1" applyBorder="1" applyAlignment="1">
      <alignment horizontal="right"/>
    </xf>
    <xf numFmtId="0" fontId="1" fillId="0" borderId="0" xfId="0" applyFont="1" applyFill="1" applyAlignment="1">
      <alignment horizontal="left" indent="1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396814</xdr:colOff>
      <xdr:row>95</xdr:row>
      <xdr:rowOff>77637</xdr:rowOff>
    </xdr:from>
    <xdr:to>
      <xdr:col>7</xdr:col>
      <xdr:colOff>54776</xdr:colOff>
      <xdr:row>99</xdr:row>
      <xdr:rowOff>5577</xdr:rowOff>
    </xdr:to>
    <xdr:pic>
      <xdr:nvPicPr>
        <xdr:cNvPr id="16419" name="Picture 3" title="Iowa State University Extension and Outreach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3465" y="15659100"/>
          <a:ext cx="3291840" cy="5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445704</xdr:colOff>
      <xdr:row>7</xdr:row>
      <xdr:rowOff>28575</xdr:rowOff>
    </xdr:from>
    <xdr:to>
      <xdr:col>13</xdr:col>
      <xdr:colOff>104775</xdr:colOff>
      <xdr:row>13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59D468-5EE9-428C-A4B8-0FEB7B43BA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273"/>
        <a:stretch/>
      </xdr:blipFill>
      <xdr:spPr>
        <a:xfrm>
          <a:off x="9303954" y="1466850"/>
          <a:ext cx="1087821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396814</xdr:colOff>
      <xdr:row>95</xdr:row>
      <xdr:rowOff>77637</xdr:rowOff>
    </xdr:from>
    <xdr:to>
      <xdr:col>7</xdr:col>
      <xdr:colOff>54776</xdr:colOff>
      <xdr:row>99</xdr:row>
      <xdr:rowOff>5577</xdr:rowOff>
    </xdr:to>
    <xdr:pic>
      <xdr:nvPicPr>
        <xdr:cNvPr id="2" name="Picture 3" title="Iowa State University Extension and Outreach">
          <a:extLst>
            <a:ext uri="{FF2B5EF4-FFF2-40B4-BE49-F238E27FC236}">
              <a16:creationId xmlns:a16="http://schemas.microsoft.com/office/drawing/2014/main" id="{D660ABD2-845C-4F3F-BBDA-D47C7B091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14" y="15936762"/>
          <a:ext cx="3144112" cy="5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445704</xdr:colOff>
      <xdr:row>7</xdr:row>
      <xdr:rowOff>28575</xdr:rowOff>
    </xdr:from>
    <xdr:to>
      <xdr:col>13</xdr:col>
      <xdr:colOff>104775</xdr:colOff>
      <xdr:row>13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452237-3E5E-474A-B0A7-F21EF4B786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273"/>
        <a:stretch/>
      </xdr:blipFill>
      <xdr:spPr>
        <a:xfrm>
          <a:off x="9303954" y="1466850"/>
          <a:ext cx="1087821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848264</xdr:colOff>
      <xdr:row>93</xdr:row>
      <xdr:rowOff>143774</xdr:rowOff>
    </xdr:from>
    <xdr:to>
      <xdr:col>7</xdr:col>
      <xdr:colOff>502633</xdr:colOff>
      <xdr:row>97</xdr:row>
      <xdr:rowOff>82496</xdr:rowOff>
    </xdr:to>
    <xdr:pic>
      <xdr:nvPicPr>
        <xdr:cNvPr id="4" name="Picture 3" title="Iowa State University Extension and Outreach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321" y="15283132"/>
          <a:ext cx="3291840" cy="5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392906</xdr:colOff>
      <xdr:row>7</xdr:row>
      <xdr:rowOff>47626</xdr:rowOff>
    </xdr:from>
    <xdr:to>
      <xdr:col>13</xdr:col>
      <xdr:colOff>51977</xdr:colOff>
      <xdr:row>13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FCC772-343A-4ACC-B5C8-719EB59AAD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273"/>
        <a:stretch/>
      </xdr:blipFill>
      <xdr:spPr>
        <a:xfrm>
          <a:off x="9251156" y="1488282"/>
          <a:ext cx="1087821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sion.iastate.edu/agdm/crops/html/a1-20.html" TargetMode="External"/><Relationship Id="rId1" Type="http://schemas.openxmlformats.org/officeDocument/2006/relationships/hyperlink" Target="mailto:agdm@iastate.edu?subject=AgDM-a1-20costprodgrai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xtension.iastate.edu/agdm/crops/html/a1-20.html" TargetMode="External"/><Relationship Id="rId1" Type="http://schemas.openxmlformats.org/officeDocument/2006/relationships/hyperlink" Target="mailto:agdm@iastate.edu?subject=AgDM-a1-20costprodgrain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xtension.iastate.edu/agdm/crops/html/a1-20.html" TargetMode="External"/><Relationship Id="rId1" Type="http://schemas.openxmlformats.org/officeDocument/2006/relationships/hyperlink" Target="mailto:agdm@iastate.edu?subject=AgDM-a1-20costprodgrain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showGridLines="0" tabSelected="1" zoomScaleNormal="100" workbookViewId="0"/>
  </sheetViews>
  <sheetFormatPr defaultColWidth="8.85546875" defaultRowHeight="12.75" x14ac:dyDescent="0.2"/>
  <cols>
    <col min="1" max="1" width="45.7109375" style="5" customWidth="1"/>
    <col min="2" max="2" width="13.7109375" style="5" customWidth="1"/>
    <col min="3" max="3" width="3.7109375" style="5" customWidth="1"/>
    <col min="4" max="6" width="10.7109375" style="5" customWidth="1"/>
    <col min="7" max="7" width="2.7109375" style="5" customWidth="1"/>
    <col min="8" max="10" width="10.7109375" style="5" customWidth="1"/>
    <col min="11" max="11" width="2.7109375" style="5" customWidth="1"/>
    <col min="12" max="14" width="10.7109375" style="5" customWidth="1"/>
    <col min="15" max="16384" width="8.85546875" style="5"/>
  </cols>
  <sheetData>
    <row r="1" spans="1:14" s="37" customFormat="1" ht="34.9" customHeight="1" thickBot="1" x14ac:dyDescent="0.35">
      <c r="A1" s="84" t="s">
        <v>41</v>
      </c>
      <c r="N1" s="113" t="s">
        <v>111</v>
      </c>
    </row>
    <row r="2" spans="1:14" ht="16.5" thickTop="1" x14ac:dyDescent="0.25">
      <c r="A2" s="85" t="s">
        <v>73</v>
      </c>
      <c r="B2" s="1"/>
      <c r="C2" s="1"/>
      <c r="D2" s="1"/>
      <c r="E2" s="1"/>
      <c r="F2" s="1"/>
      <c r="G2" s="1"/>
      <c r="H2" s="1"/>
      <c r="I2" s="1"/>
      <c r="J2" s="1"/>
    </row>
    <row r="3" spans="1:14" ht="12.4" customHeight="1" x14ac:dyDescent="0.2">
      <c r="A3" s="93" t="s">
        <v>110</v>
      </c>
      <c r="B3" s="4"/>
      <c r="C3" s="4"/>
      <c r="D3" s="4"/>
      <c r="E3" s="4"/>
      <c r="F3" s="4"/>
      <c r="G3" s="4"/>
      <c r="H3" s="4"/>
      <c r="I3" s="4"/>
      <c r="J3" s="4"/>
    </row>
    <row r="4" spans="1:14" ht="12.4" customHeight="1" x14ac:dyDescent="0.2">
      <c r="A4" s="86"/>
      <c r="C4" s="4"/>
      <c r="D4" s="4"/>
      <c r="E4" s="4"/>
      <c r="F4" s="4"/>
      <c r="G4" s="4"/>
      <c r="H4" s="4"/>
      <c r="I4" s="4"/>
      <c r="J4" s="4"/>
    </row>
    <row r="5" spans="1:14" ht="12.4" customHeight="1" x14ac:dyDescent="0.2">
      <c r="A5" s="87" t="s">
        <v>104</v>
      </c>
      <c r="B5" s="82"/>
      <c r="C5" s="4"/>
      <c r="D5" s="4"/>
      <c r="E5" s="4"/>
      <c r="F5" s="4"/>
      <c r="G5" s="4"/>
      <c r="H5" s="4"/>
      <c r="I5" s="4"/>
      <c r="J5" s="4"/>
    </row>
    <row r="6" spans="1:14" x14ac:dyDescent="0.2">
      <c r="A6" s="88" t="s">
        <v>68</v>
      </c>
      <c r="B6" s="30"/>
      <c r="C6" s="6"/>
      <c r="D6" s="6"/>
      <c r="E6" s="6"/>
      <c r="F6" s="6"/>
      <c r="G6" s="6"/>
      <c r="H6" s="6"/>
      <c r="I6" s="6"/>
      <c r="J6" s="6"/>
    </row>
    <row r="7" spans="1:14" ht="13.5" thickBot="1" x14ac:dyDescent="0.25">
      <c r="A7" s="89"/>
      <c r="B7" s="6"/>
      <c r="C7" s="6"/>
      <c r="D7" s="6"/>
      <c r="E7" s="6"/>
      <c r="F7" s="6"/>
      <c r="G7" s="6"/>
      <c r="H7" s="6"/>
      <c r="I7" s="6"/>
      <c r="J7" s="6"/>
    </row>
    <row r="8" spans="1:14" x14ac:dyDescent="0.2">
      <c r="A8" s="90" t="s">
        <v>71</v>
      </c>
      <c r="B8" s="7"/>
      <c r="C8" s="7"/>
      <c r="D8" s="7"/>
      <c r="E8" s="7"/>
      <c r="F8" s="7"/>
      <c r="G8" s="7"/>
      <c r="H8" s="38"/>
      <c r="I8" s="38"/>
      <c r="J8" s="38"/>
      <c r="K8" s="39"/>
      <c r="L8" s="39"/>
      <c r="M8" s="39"/>
      <c r="N8" s="40"/>
    </row>
    <row r="9" spans="1:14" x14ac:dyDescent="0.2">
      <c r="A9" s="91" t="s">
        <v>72</v>
      </c>
      <c r="B9" s="8"/>
      <c r="C9" s="8"/>
      <c r="D9" s="8"/>
      <c r="E9" s="8"/>
      <c r="F9" s="8"/>
      <c r="G9" s="8"/>
      <c r="H9" s="41"/>
      <c r="I9" s="41"/>
      <c r="J9" s="41"/>
      <c r="K9" s="42"/>
      <c r="L9" s="42"/>
      <c r="M9" s="42"/>
      <c r="N9" s="43"/>
    </row>
    <row r="10" spans="1:14" x14ac:dyDescent="0.2">
      <c r="A10" s="91" t="s">
        <v>77</v>
      </c>
      <c r="B10" s="8"/>
      <c r="C10" s="8"/>
      <c r="D10" s="8"/>
      <c r="E10" s="8"/>
      <c r="F10" s="8"/>
      <c r="G10" s="8"/>
      <c r="H10" s="41"/>
      <c r="I10" s="41"/>
      <c r="J10" s="41"/>
      <c r="K10" s="42"/>
      <c r="L10" s="42"/>
      <c r="M10" s="42"/>
      <c r="N10" s="43"/>
    </row>
    <row r="11" spans="1:14" x14ac:dyDescent="0.2">
      <c r="A11" s="91" t="s">
        <v>40</v>
      </c>
      <c r="B11" s="8"/>
      <c r="C11" s="8"/>
      <c r="D11" s="8"/>
      <c r="E11" s="8"/>
      <c r="F11" s="8"/>
      <c r="G11" s="8"/>
      <c r="H11" s="41"/>
      <c r="I11" s="41"/>
      <c r="J11" s="41"/>
      <c r="K11" s="42"/>
      <c r="L11" s="42"/>
      <c r="M11" s="42"/>
      <c r="N11" s="43"/>
    </row>
    <row r="12" spans="1:14" x14ac:dyDescent="0.2">
      <c r="A12" s="91" t="s">
        <v>15</v>
      </c>
      <c r="B12" s="8"/>
      <c r="C12" s="8"/>
      <c r="D12" s="8"/>
      <c r="E12" s="8"/>
      <c r="F12" s="8"/>
      <c r="G12" s="8"/>
      <c r="H12" s="41"/>
      <c r="I12" s="41"/>
      <c r="J12" s="41"/>
      <c r="K12" s="42"/>
      <c r="L12" s="42"/>
      <c r="M12" s="42"/>
      <c r="N12" s="43"/>
    </row>
    <row r="13" spans="1:14" x14ac:dyDescent="0.2">
      <c r="A13" s="91" t="s">
        <v>16</v>
      </c>
      <c r="B13" s="8"/>
      <c r="C13" s="8"/>
      <c r="D13" s="8"/>
      <c r="E13" s="8"/>
      <c r="F13" s="8"/>
      <c r="G13" s="8"/>
      <c r="H13" s="41"/>
      <c r="I13" s="41"/>
      <c r="J13" s="41"/>
      <c r="K13" s="42"/>
      <c r="L13" s="42"/>
      <c r="M13" s="42"/>
      <c r="N13" s="43"/>
    </row>
    <row r="14" spans="1:14" ht="13.5" thickBot="1" x14ac:dyDescent="0.25">
      <c r="A14" s="92" t="s">
        <v>39</v>
      </c>
      <c r="B14" s="9"/>
      <c r="C14" s="9"/>
      <c r="D14" s="9"/>
      <c r="E14" s="9"/>
      <c r="F14" s="9"/>
      <c r="G14" s="9"/>
      <c r="H14" s="44"/>
      <c r="I14" s="44"/>
      <c r="J14" s="44"/>
      <c r="K14" s="45"/>
      <c r="L14" s="45"/>
      <c r="M14" s="45"/>
      <c r="N14" s="46"/>
    </row>
    <row r="15" spans="1:14" x14ac:dyDescent="0.2">
      <c r="A15" s="8"/>
      <c r="B15" s="8"/>
      <c r="C15" s="8"/>
      <c r="D15" s="8"/>
      <c r="E15" s="8"/>
      <c r="F15" s="8"/>
      <c r="G15" s="8"/>
      <c r="H15" s="41"/>
      <c r="I15" s="41"/>
      <c r="J15" s="41"/>
      <c r="K15" s="42"/>
      <c r="L15" s="42"/>
      <c r="M15" s="42"/>
      <c r="N15" s="42"/>
    </row>
    <row r="16" spans="1:14" x14ac:dyDescent="0.2">
      <c r="A16" s="94" t="s">
        <v>24</v>
      </c>
      <c r="B16" s="10"/>
      <c r="C16" s="6"/>
      <c r="D16" s="6"/>
      <c r="E16" s="6"/>
      <c r="F16" s="6"/>
      <c r="G16" s="6"/>
      <c r="H16" s="6"/>
      <c r="I16" s="6"/>
      <c r="J16" s="6"/>
      <c r="L16" s="11" t="s">
        <v>34</v>
      </c>
    </row>
    <row r="17" spans="1:18" x14ac:dyDescent="0.2">
      <c r="A17" s="95" t="s">
        <v>63</v>
      </c>
      <c r="B17" s="6"/>
      <c r="C17" s="6"/>
      <c r="E17" s="12" t="s">
        <v>0</v>
      </c>
      <c r="F17" s="6"/>
      <c r="G17" s="6"/>
      <c r="I17" s="13" t="s">
        <v>1</v>
      </c>
      <c r="J17" s="6"/>
      <c r="L17" s="12" t="s">
        <v>43</v>
      </c>
      <c r="M17" s="115" t="s">
        <v>65</v>
      </c>
      <c r="N17" s="115"/>
      <c r="O17" s="16"/>
      <c r="P17" s="16"/>
      <c r="Q17" s="16"/>
      <c r="R17" s="16"/>
    </row>
    <row r="18" spans="1:18" x14ac:dyDescent="0.2">
      <c r="A18" s="4" t="s">
        <v>44</v>
      </c>
      <c r="B18" s="14" t="s">
        <v>2</v>
      </c>
      <c r="C18" s="14"/>
      <c r="D18" s="14" t="s">
        <v>17</v>
      </c>
      <c r="E18" s="14" t="s">
        <v>51</v>
      </c>
      <c r="F18" s="14" t="s">
        <v>52</v>
      </c>
      <c r="G18" s="14"/>
      <c r="H18" s="14" t="s">
        <v>17</v>
      </c>
      <c r="I18" s="14" t="s">
        <v>51</v>
      </c>
      <c r="J18" s="14" t="s">
        <v>52</v>
      </c>
      <c r="K18" s="15"/>
      <c r="L18" s="14" t="s">
        <v>17</v>
      </c>
      <c r="M18" s="14" t="s">
        <v>51</v>
      </c>
      <c r="N18" s="14" t="s">
        <v>52</v>
      </c>
      <c r="O18" s="80" t="s">
        <v>82</v>
      </c>
      <c r="P18" s="16"/>
      <c r="Q18" s="16"/>
      <c r="R18" s="16"/>
    </row>
    <row r="19" spans="1:18" x14ac:dyDescent="0.2">
      <c r="A19" s="17" t="s">
        <v>54</v>
      </c>
      <c r="B19" s="14" t="s">
        <v>3</v>
      </c>
      <c r="C19" s="14"/>
      <c r="D19" s="14" t="s">
        <v>18</v>
      </c>
      <c r="E19" s="14" t="s">
        <v>19</v>
      </c>
      <c r="F19" s="14" t="s">
        <v>42</v>
      </c>
      <c r="G19" s="14"/>
      <c r="H19" s="14" t="s">
        <v>18</v>
      </c>
      <c r="I19" s="14" t="s">
        <v>19</v>
      </c>
      <c r="J19" s="14" t="s">
        <v>42</v>
      </c>
      <c r="K19" s="15"/>
      <c r="L19" s="14" t="s">
        <v>18</v>
      </c>
      <c r="M19" s="14" t="s">
        <v>19</v>
      </c>
      <c r="N19" s="14" t="s">
        <v>42</v>
      </c>
      <c r="O19" s="80" t="s">
        <v>83</v>
      </c>
      <c r="P19" s="16"/>
      <c r="Q19" s="16"/>
      <c r="R19" s="16"/>
    </row>
    <row r="20" spans="1:18" x14ac:dyDescent="0.2">
      <c r="A20" s="89" t="s">
        <v>23</v>
      </c>
      <c r="B20" s="18"/>
      <c r="C20" s="6"/>
      <c r="D20" s="19"/>
      <c r="E20" s="18">
        <v>51250</v>
      </c>
      <c r="F20" s="20"/>
      <c r="G20" s="6"/>
      <c r="H20" s="19"/>
      <c r="I20" s="18">
        <v>11125</v>
      </c>
      <c r="J20" s="20"/>
      <c r="L20" s="19"/>
      <c r="M20" s="18">
        <v>1755</v>
      </c>
      <c r="N20" s="20"/>
      <c r="O20" s="80" t="s">
        <v>84</v>
      </c>
      <c r="P20" s="16"/>
      <c r="Q20" s="16"/>
      <c r="R20" s="16"/>
    </row>
    <row r="21" spans="1:18" x14ac:dyDescent="0.2">
      <c r="A21" s="89" t="s">
        <v>20</v>
      </c>
      <c r="B21" s="18">
        <v>85097</v>
      </c>
      <c r="C21" s="6"/>
      <c r="D21" s="19">
        <v>0.75</v>
      </c>
      <c r="E21" s="18"/>
      <c r="F21" s="20"/>
      <c r="G21" s="6"/>
      <c r="H21" s="19">
        <v>0.2</v>
      </c>
      <c r="I21" s="18"/>
      <c r="J21" s="20"/>
      <c r="L21" s="19">
        <v>0.05</v>
      </c>
      <c r="M21" s="18"/>
      <c r="N21" s="20"/>
      <c r="O21" s="80" t="s">
        <v>85</v>
      </c>
      <c r="P21" s="16"/>
      <c r="Q21" s="16"/>
      <c r="R21" s="16"/>
    </row>
    <row r="22" spans="1:18" x14ac:dyDescent="0.2">
      <c r="A22" s="89" t="s">
        <v>21</v>
      </c>
      <c r="B22" s="18">
        <v>18592</v>
      </c>
      <c r="C22" s="6"/>
      <c r="D22" s="19">
        <v>0.6</v>
      </c>
      <c r="E22" s="18"/>
      <c r="F22" s="20"/>
      <c r="G22" s="6"/>
      <c r="H22" s="19">
        <v>0.35</v>
      </c>
      <c r="I22" s="18"/>
      <c r="J22" s="20"/>
      <c r="L22" s="19">
        <v>0.05</v>
      </c>
      <c r="M22" s="18"/>
      <c r="N22" s="20"/>
      <c r="O22" s="80"/>
      <c r="P22" s="16"/>
      <c r="Q22" s="16"/>
      <c r="R22" s="16"/>
    </row>
    <row r="23" spans="1:18" x14ac:dyDescent="0.2">
      <c r="A23" s="89" t="s">
        <v>4</v>
      </c>
      <c r="B23" s="18"/>
      <c r="C23" s="6"/>
      <c r="D23" s="19"/>
      <c r="E23" s="18"/>
      <c r="F23" s="20">
        <v>20</v>
      </c>
      <c r="G23" s="6"/>
      <c r="H23" s="19"/>
      <c r="I23" s="18"/>
      <c r="J23" s="20">
        <v>10</v>
      </c>
      <c r="L23" s="19"/>
      <c r="M23" s="18"/>
      <c r="N23" s="20"/>
      <c r="O23" s="80" t="s">
        <v>66</v>
      </c>
      <c r="P23" s="16"/>
      <c r="Q23" s="16"/>
      <c r="R23" s="16"/>
    </row>
    <row r="24" spans="1:18" x14ac:dyDescent="0.2">
      <c r="A24" s="89" t="s">
        <v>22</v>
      </c>
      <c r="B24" s="18">
        <v>13450</v>
      </c>
      <c r="C24" s="6"/>
      <c r="D24" s="19"/>
      <c r="E24" s="18"/>
      <c r="F24" s="20"/>
      <c r="G24" s="6"/>
      <c r="H24" s="19"/>
      <c r="I24" s="18"/>
      <c r="J24" s="20"/>
      <c r="L24" s="19"/>
      <c r="M24" s="18"/>
      <c r="N24" s="20"/>
      <c r="O24" s="80" t="s">
        <v>66</v>
      </c>
      <c r="P24" s="16"/>
      <c r="Q24" s="16"/>
      <c r="R24" s="16"/>
    </row>
    <row r="25" spans="1:18" x14ac:dyDescent="0.2">
      <c r="A25" s="89" t="s">
        <v>5</v>
      </c>
      <c r="B25" s="18">
        <v>24600</v>
      </c>
      <c r="C25" s="6"/>
      <c r="D25" s="19"/>
      <c r="E25" s="18"/>
      <c r="F25" s="20"/>
      <c r="G25" s="6"/>
      <c r="H25" s="19"/>
      <c r="I25" s="18"/>
      <c r="J25" s="20"/>
      <c r="L25" s="19"/>
      <c r="M25" s="18"/>
      <c r="N25" s="20"/>
      <c r="O25" s="80" t="s">
        <v>66</v>
      </c>
      <c r="P25" s="16"/>
      <c r="Q25" s="16"/>
      <c r="R25" s="16"/>
    </row>
    <row r="26" spans="1:18" x14ac:dyDescent="0.2">
      <c r="A26" s="89" t="s">
        <v>6</v>
      </c>
      <c r="B26" s="18">
        <v>17618</v>
      </c>
      <c r="C26" s="6"/>
      <c r="D26" s="19">
        <v>0.9</v>
      </c>
      <c r="E26" s="18"/>
      <c r="F26" s="20"/>
      <c r="G26" s="6"/>
      <c r="H26" s="19">
        <v>0.1</v>
      </c>
      <c r="I26" s="18"/>
      <c r="J26" s="20"/>
      <c r="L26" s="19"/>
      <c r="M26" s="18"/>
      <c r="N26" s="20"/>
      <c r="O26" s="80" t="s">
        <v>66</v>
      </c>
      <c r="P26" s="16"/>
      <c r="Q26" s="16"/>
      <c r="R26" s="16"/>
    </row>
    <row r="27" spans="1:18" x14ac:dyDescent="0.2">
      <c r="A27" s="89" t="s">
        <v>7</v>
      </c>
      <c r="B27" s="18">
        <v>16458</v>
      </c>
      <c r="C27" s="6"/>
      <c r="D27" s="19"/>
      <c r="E27" s="18"/>
      <c r="F27" s="20"/>
      <c r="G27" s="6"/>
      <c r="H27" s="19"/>
      <c r="I27" s="18"/>
      <c r="J27" s="20"/>
      <c r="L27" s="19"/>
      <c r="M27" s="18"/>
      <c r="N27" s="20"/>
      <c r="O27" s="80" t="s">
        <v>66</v>
      </c>
      <c r="P27" s="16"/>
      <c r="Q27" s="16"/>
      <c r="R27" s="16"/>
    </row>
    <row r="28" spans="1:18" x14ac:dyDescent="0.2">
      <c r="A28" s="89" t="s">
        <v>8</v>
      </c>
      <c r="B28" s="18"/>
      <c r="C28" s="6"/>
      <c r="D28" s="19"/>
      <c r="E28" s="18"/>
      <c r="F28" s="20">
        <v>5</v>
      </c>
      <c r="G28" s="6"/>
      <c r="H28" s="19"/>
      <c r="I28" s="18"/>
      <c r="J28" s="20">
        <v>5</v>
      </c>
      <c r="L28" s="19"/>
      <c r="M28" s="18"/>
      <c r="N28" s="20">
        <v>25</v>
      </c>
      <c r="O28" s="80" t="s">
        <v>66</v>
      </c>
      <c r="P28" s="16"/>
      <c r="Q28" s="16"/>
      <c r="R28" s="16"/>
    </row>
    <row r="29" spans="1:18" x14ac:dyDescent="0.2">
      <c r="A29" s="89" t="s">
        <v>47</v>
      </c>
      <c r="B29" s="18">
        <v>6500</v>
      </c>
      <c r="C29" s="6"/>
      <c r="D29" s="19"/>
      <c r="E29" s="18"/>
      <c r="F29" s="20"/>
      <c r="G29" s="6"/>
      <c r="H29" s="19"/>
      <c r="I29" s="18"/>
      <c r="J29" s="20"/>
      <c r="L29" s="19"/>
      <c r="M29" s="18"/>
      <c r="N29" s="20"/>
      <c r="O29" s="80" t="s">
        <v>66</v>
      </c>
      <c r="P29" s="16"/>
      <c r="Q29" s="16"/>
      <c r="R29" s="16"/>
    </row>
    <row r="30" spans="1:18" x14ac:dyDescent="0.2">
      <c r="A30" s="89" t="s">
        <v>9</v>
      </c>
      <c r="B30" s="18">
        <v>95000</v>
      </c>
      <c r="C30" s="6"/>
      <c r="D30" s="19"/>
      <c r="E30" s="18"/>
      <c r="F30" s="20"/>
      <c r="G30" s="6"/>
      <c r="H30" s="19"/>
      <c r="I30" s="18"/>
      <c r="J30" s="20"/>
      <c r="L30" s="19"/>
      <c r="M30" s="18"/>
      <c r="N30" s="20"/>
      <c r="O30" s="80" t="s">
        <v>66</v>
      </c>
      <c r="P30" s="16"/>
      <c r="Q30" s="16"/>
      <c r="R30" s="16"/>
    </row>
    <row r="31" spans="1:18" x14ac:dyDescent="0.2">
      <c r="A31" s="89" t="s">
        <v>27</v>
      </c>
      <c r="B31" s="18">
        <v>7500</v>
      </c>
      <c r="C31" s="6"/>
      <c r="D31" s="19"/>
      <c r="E31" s="18"/>
      <c r="F31" s="20"/>
      <c r="G31" s="6"/>
      <c r="H31" s="19"/>
      <c r="I31" s="18"/>
      <c r="J31" s="20"/>
      <c r="L31" s="19"/>
      <c r="M31" s="18"/>
      <c r="N31" s="20"/>
      <c r="O31" s="80" t="s">
        <v>66</v>
      </c>
      <c r="P31" s="16"/>
      <c r="Q31" s="16"/>
      <c r="R31" s="16"/>
    </row>
    <row r="32" spans="1:18" x14ac:dyDescent="0.2">
      <c r="A32" s="89" t="s">
        <v>45</v>
      </c>
      <c r="B32" s="18">
        <v>40000</v>
      </c>
      <c r="C32" s="6"/>
      <c r="D32" s="19"/>
      <c r="E32" s="18"/>
      <c r="F32" s="20"/>
      <c r="G32" s="6"/>
      <c r="H32" s="19"/>
      <c r="I32" s="18"/>
      <c r="J32" s="20"/>
      <c r="L32" s="19"/>
      <c r="M32" s="18"/>
      <c r="N32" s="20"/>
      <c r="O32" s="80" t="s">
        <v>66</v>
      </c>
      <c r="P32" s="16"/>
      <c r="Q32" s="16"/>
      <c r="R32" s="16"/>
    </row>
    <row r="33" spans="1:23" x14ac:dyDescent="0.2">
      <c r="A33" s="89" t="s">
        <v>10</v>
      </c>
      <c r="B33" s="18">
        <v>29900</v>
      </c>
      <c r="C33" s="6"/>
      <c r="D33" s="19"/>
      <c r="E33" s="18"/>
      <c r="F33" s="20"/>
      <c r="G33" s="6"/>
      <c r="H33" s="19"/>
      <c r="I33" s="18"/>
      <c r="J33" s="20"/>
      <c r="L33" s="19"/>
      <c r="M33" s="18"/>
      <c r="N33" s="20"/>
      <c r="O33" s="80" t="s">
        <v>86</v>
      </c>
      <c r="P33" s="16"/>
      <c r="Q33" s="16"/>
      <c r="R33" s="16"/>
    </row>
    <row r="34" spans="1:23" x14ac:dyDescent="0.2">
      <c r="A34" s="89" t="s">
        <v>11</v>
      </c>
      <c r="B34" s="18">
        <v>6500</v>
      </c>
      <c r="C34" s="6"/>
      <c r="D34" s="19"/>
      <c r="E34" s="18"/>
      <c r="F34" s="20"/>
      <c r="G34" s="6"/>
      <c r="H34" s="19"/>
      <c r="I34" s="18"/>
      <c r="J34" s="20"/>
      <c r="L34" s="19"/>
      <c r="M34" s="18"/>
      <c r="N34" s="20"/>
      <c r="O34" s="80"/>
      <c r="P34" s="16"/>
      <c r="Q34" s="16"/>
      <c r="R34" s="16"/>
    </row>
    <row r="35" spans="1:23" x14ac:dyDescent="0.2">
      <c r="A35" s="89" t="s">
        <v>46</v>
      </c>
      <c r="B35" s="18">
        <v>18000</v>
      </c>
      <c r="C35" s="6"/>
      <c r="D35" s="19"/>
      <c r="E35" s="18"/>
      <c r="F35" s="20"/>
      <c r="G35" s="6"/>
      <c r="H35" s="19"/>
      <c r="I35" s="18"/>
      <c r="J35" s="20"/>
      <c r="L35" s="19"/>
      <c r="M35" s="18"/>
      <c r="N35" s="20"/>
      <c r="O35" s="80" t="s">
        <v>87</v>
      </c>
      <c r="P35" s="16"/>
      <c r="Q35" s="16"/>
      <c r="R35" s="16"/>
    </row>
    <row r="36" spans="1:23" x14ac:dyDescent="0.2">
      <c r="A36" s="12" t="s">
        <v>49</v>
      </c>
      <c r="B36" s="21"/>
      <c r="C36" s="6"/>
      <c r="D36" s="6"/>
      <c r="E36" s="4" t="str">
        <f>E17</f>
        <v>Corn</v>
      </c>
      <c r="F36" s="6"/>
      <c r="G36" s="6"/>
      <c r="H36" s="6"/>
      <c r="I36" s="4" t="str">
        <f>I17</f>
        <v>Soybeans</v>
      </c>
      <c r="J36" s="6"/>
      <c r="L36" s="6"/>
      <c r="M36" s="4" t="str">
        <f>M17</f>
        <v>Hay</v>
      </c>
      <c r="N36" s="6"/>
      <c r="O36" s="80"/>
      <c r="P36" s="16"/>
      <c r="Q36" s="16"/>
      <c r="R36" s="16"/>
    </row>
    <row r="37" spans="1:23" x14ac:dyDescent="0.2">
      <c r="A37" s="89" t="s">
        <v>12</v>
      </c>
      <c r="B37" s="18"/>
      <c r="C37" s="6"/>
      <c r="D37" s="19"/>
      <c r="E37" s="18"/>
      <c r="F37" s="20"/>
      <c r="G37" s="6"/>
      <c r="H37" s="19"/>
      <c r="I37" s="18"/>
      <c r="J37" s="20"/>
      <c r="L37" s="19"/>
      <c r="M37" s="18"/>
      <c r="N37" s="20"/>
      <c r="O37" s="80" t="s">
        <v>88</v>
      </c>
      <c r="P37" s="16"/>
      <c r="Q37" s="16"/>
      <c r="R37" s="16"/>
    </row>
    <row r="38" spans="1:23" x14ac:dyDescent="0.2">
      <c r="A38" s="89" t="s">
        <v>13</v>
      </c>
      <c r="B38" s="18"/>
      <c r="C38" s="6"/>
      <c r="D38" s="19"/>
      <c r="E38" s="18"/>
      <c r="F38" s="20"/>
      <c r="G38" s="6"/>
      <c r="H38" s="19"/>
      <c r="I38" s="18"/>
      <c r="J38" s="20"/>
      <c r="L38" s="19"/>
      <c r="M38" s="18"/>
      <c r="N38" s="20"/>
      <c r="O38" s="80" t="s">
        <v>89</v>
      </c>
      <c r="P38" s="16"/>
      <c r="Q38" s="16"/>
      <c r="R38" s="16"/>
    </row>
    <row r="39" spans="1:23" x14ac:dyDescent="0.2">
      <c r="A39" s="6"/>
      <c r="B39" s="21"/>
      <c r="C39" s="6"/>
      <c r="D39" s="6"/>
      <c r="E39" s="6"/>
      <c r="F39" s="6"/>
      <c r="G39" s="6"/>
      <c r="H39" s="6"/>
      <c r="I39" s="6"/>
      <c r="J39" s="6"/>
      <c r="L39" s="6"/>
      <c r="M39" s="6"/>
      <c r="N39" s="6"/>
      <c r="O39" s="80"/>
      <c r="P39" s="16"/>
      <c r="Q39" s="16"/>
      <c r="R39" s="16"/>
    </row>
    <row r="40" spans="1:23" x14ac:dyDescent="0.2">
      <c r="A40" s="89" t="s">
        <v>55</v>
      </c>
      <c r="B40" s="22"/>
      <c r="C40" s="6"/>
      <c r="D40" s="23">
        <v>420</v>
      </c>
      <c r="E40" s="24" t="s">
        <v>26</v>
      </c>
      <c r="F40" s="14"/>
      <c r="G40" s="14"/>
      <c r="H40" s="23">
        <v>225</v>
      </c>
      <c r="I40" s="24" t="s">
        <v>26</v>
      </c>
      <c r="J40" s="14"/>
      <c r="K40" s="14"/>
      <c r="L40" s="23">
        <v>70</v>
      </c>
      <c r="M40" s="24" t="s">
        <v>26</v>
      </c>
      <c r="O40" s="81"/>
      <c r="P40" s="16"/>
      <c r="Q40" s="16"/>
      <c r="R40" s="16"/>
    </row>
    <row r="41" spans="1:23" x14ac:dyDescent="0.2">
      <c r="A41" s="96" t="s">
        <v>69</v>
      </c>
      <c r="B41" s="22"/>
      <c r="C41" s="6"/>
      <c r="D41" s="23">
        <v>0</v>
      </c>
      <c r="E41" s="24" t="s">
        <v>26</v>
      </c>
      <c r="F41" s="14"/>
      <c r="G41" s="14"/>
      <c r="H41" s="23">
        <v>0</v>
      </c>
      <c r="I41" s="24" t="s">
        <v>26</v>
      </c>
      <c r="J41" s="14"/>
      <c r="K41" s="14"/>
      <c r="L41" s="23">
        <v>0</v>
      </c>
      <c r="M41" s="24" t="s">
        <v>26</v>
      </c>
      <c r="O41" s="81" t="s">
        <v>90</v>
      </c>
      <c r="P41" s="16"/>
      <c r="Q41" s="16"/>
      <c r="R41" s="16"/>
    </row>
    <row r="42" spans="1:23" x14ac:dyDescent="0.2">
      <c r="A42" s="89" t="s">
        <v>35</v>
      </c>
      <c r="B42" s="22"/>
      <c r="C42" s="6"/>
      <c r="D42" s="23">
        <v>189</v>
      </c>
      <c r="E42" s="24" t="s">
        <v>36</v>
      </c>
      <c r="F42" s="14"/>
      <c r="G42" s="14"/>
      <c r="H42" s="23">
        <v>58</v>
      </c>
      <c r="I42" s="24" t="s">
        <v>36</v>
      </c>
      <c r="J42" s="14"/>
      <c r="K42" s="14"/>
      <c r="L42" s="23">
        <v>5</v>
      </c>
      <c r="M42" s="24" t="s">
        <v>64</v>
      </c>
      <c r="O42" s="81"/>
      <c r="P42" s="16"/>
      <c r="Q42" s="16"/>
      <c r="R42" s="16"/>
    </row>
    <row r="43" spans="1:23" x14ac:dyDescent="0.2">
      <c r="A43" s="89" t="s">
        <v>56</v>
      </c>
      <c r="D43" s="19">
        <v>0</v>
      </c>
      <c r="E43" s="25" t="s">
        <v>53</v>
      </c>
      <c r="H43" s="19">
        <v>0</v>
      </c>
      <c r="I43" s="25" t="s">
        <v>53</v>
      </c>
      <c r="L43" s="19">
        <v>0</v>
      </c>
      <c r="M43" s="25" t="s">
        <v>53</v>
      </c>
      <c r="O43" s="81" t="s">
        <v>91</v>
      </c>
      <c r="P43" s="16"/>
      <c r="Q43" s="16"/>
      <c r="R43" s="16"/>
    </row>
    <row r="44" spans="1:23" x14ac:dyDescent="0.2">
      <c r="A44" s="6"/>
      <c r="B44" s="14" t="s">
        <v>2</v>
      </c>
      <c r="C44" s="14"/>
      <c r="D44" s="14" t="s">
        <v>17</v>
      </c>
      <c r="E44" s="26"/>
      <c r="F44" s="25"/>
      <c r="G44" s="27"/>
      <c r="H44" s="14" t="s">
        <v>17</v>
      </c>
      <c r="I44" s="26"/>
      <c r="J44" s="25"/>
      <c r="K44" s="27"/>
      <c r="L44" s="14" t="s">
        <v>17</v>
      </c>
      <c r="M44" s="26"/>
      <c r="N44" s="25"/>
      <c r="O44" s="81"/>
      <c r="P44" s="16"/>
      <c r="Q44" s="16"/>
      <c r="R44" s="16"/>
    </row>
    <row r="45" spans="1:23" x14ac:dyDescent="0.2">
      <c r="A45" s="12" t="s">
        <v>50</v>
      </c>
      <c r="B45" s="14" t="s">
        <v>3</v>
      </c>
      <c r="C45" s="14"/>
      <c r="D45" s="14" t="s">
        <v>18</v>
      </c>
      <c r="E45" s="47"/>
      <c r="F45" s="47"/>
      <c r="G45" s="10"/>
      <c r="H45" s="14" t="s">
        <v>18</v>
      </c>
      <c r="I45" s="47"/>
      <c r="J45" s="47"/>
      <c r="K45" s="16"/>
      <c r="L45" s="14" t="s">
        <v>18</v>
      </c>
      <c r="M45" s="47"/>
      <c r="N45" s="47"/>
      <c r="O45" s="80"/>
      <c r="P45" s="16"/>
      <c r="Q45" s="16"/>
      <c r="R45" s="16"/>
      <c r="S45" s="16"/>
      <c r="T45" s="16"/>
      <c r="U45" s="16"/>
      <c r="V45" s="16"/>
      <c r="W45" s="16"/>
    </row>
    <row r="46" spans="1:23" x14ac:dyDescent="0.2">
      <c r="A46" s="97" t="s">
        <v>106</v>
      </c>
      <c r="B46" s="14"/>
      <c r="C46" s="14"/>
      <c r="D46" s="14"/>
      <c r="E46" s="47"/>
      <c r="F46" s="47"/>
      <c r="G46" s="10"/>
      <c r="H46" s="14"/>
      <c r="I46" s="47"/>
      <c r="J46" s="47"/>
      <c r="K46" s="16"/>
      <c r="L46" s="14"/>
      <c r="M46" s="47"/>
      <c r="N46" s="47"/>
      <c r="O46" s="80"/>
      <c r="P46" s="16"/>
      <c r="Q46" s="16"/>
      <c r="R46" s="16"/>
      <c r="S46" s="16"/>
      <c r="T46" s="16"/>
      <c r="U46" s="16"/>
      <c r="V46" s="16"/>
      <c r="W46" s="16"/>
    </row>
    <row r="47" spans="1:23" x14ac:dyDescent="0.2">
      <c r="A47" s="96" t="s">
        <v>62</v>
      </c>
      <c r="B47" s="18">
        <v>20000</v>
      </c>
      <c r="C47" s="6"/>
      <c r="D47" s="19"/>
      <c r="E47" s="47"/>
      <c r="F47" s="47"/>
      <c r="G47" s="6"/>
      <c r="H47" s="19"/>
      <c r="I47" s="47"/>
      <c r="J47" s="47"/>
      <c r="K47" s="16"/>
      <c r="L47" s="19"/>
      <c r="M47" s="47"/>
      <c r="N47" s="47"/>
      <c r="O47" s="80" t="s">
        <v>92</v>
      </c>
      <c r="P47" s="16"/>
      <c r="Q47" s="16"/>
      <c r="R47" s="16"/>
    </row>
    <row r="48" spans="1:23" x14ac:dyDescent="0.2">
      <c r="A48" s="96" t="s">
        <v>58</v>
      </c>
      <c r="B48" s="18">
        <v>208000</v>
      </c>
      <c r="C48" s="6"/>
      <c r="D48" s="19"/>
      <c r="E48" s="47"/>
      <c r="F48" s="47"/>
      <c r="G48" s="6"/>
      <c r="H48" s="19"/>
      <c r="I48" s="47"/>
      <c r="J48" s="47"/>
      <c r="K48" s="16"/>
      <c r="L48" s="19"/>
      <c r="M48" s="47"/>
      <c r="N48" s="47"/>
      <c r="O48" s="80" t="s">
        <v>93</v>
      </c>
      <c r="P48" s="16"/>
      <c r="Q48" s="16"/>
      <c r="R48" s="16"/>
    </row>
    <row r="49" spans="1:18" x14ac:dyDescent="0.2">
      <c r="A49" s="98" t="s">
        <v>59</v>
      </c>
      <c r="B49" s="18">
        <v>36000</v>
      </c>
      <c r="C49" s="6"/>
      <c r="D49" s="19"/>
      <c r="E49" s="47"/>
      <c r="F49" s="47"/>
      <c r="G49" s="6"/>
      <c r="H49" s="19"/>
      <c r="I49" s="47"/>
      <c r="J49" s="47"/>
      <c r="K49" s="16"/>
      <c r="L49" s="19"/>
      <c r="M49" s="47"/>
      <c r="N49" s="47"/>
      <c r="O49" s="80" t="s">
        <v>94</v>
      </c>
      <c r="P49" s="16"/>
      <c r="Q49" s="16"/>
      <c r="R49" s="16"/>
    </row>
    <row r="50" spans="1:18" x14ac:dyDescent="0.2">
      <c r="A50" s="98" t="s">
        <v>60</v>
      </c>
      <c r="B50" s="18">
        <v>2150000</v>
      </c>
      <c r="C50" s="6"/>
      <c r="D50" s="19"/>
      <c r="E50" s="47"/>
      <c r="F50" s="47"/>
      <c r="G50" s="6"/>
      <c r="H50" s="19"/>
      <c r="I50" s="47"/>
      <c r="J50" s="47"/>
      <c r="K50" s="16"/>
      <c r="L50" s="19"/>
      <c r="M50" s="47"/>
      <c r="N50" s="47"/>
      <c r="O50" s="80" t="s">
        <v>95</v>
      </c>
      <c r="P50" s="16"/>
      <c r="Q50" s="16"/>
      <c r="R50" s="16"/>
    </row>
    <row r="51" spans="1:18" x14ac:dyDescent="0.2">
      <c r="A51" s="96" t="s">
        <v>74</v>
      </c>
      <c r="B51" s="18">
        <v>475000</v>
      </c>
      <c r="C51" s="6"/>
      <c r="D51" s="19"/>
      <c r="E51" s="47"/>
      <c r="F51" s="47"/>
      <c r="G51" s="6"/>
      <c r="H51" s="19"/>
      <c r="I51" s="47"/>
      <c r="J51" s="47"/>
      <c r="K51" s="16"/>
      <c r="L51" s="19"/>
      <c r="M51" s="47"/>
      <c r="N51" s="47"/>
      <c r="O51" s="80" t="s">
        <v>96</v>
      </c>
      <c r="P51" s="16"/>
      <c r="Q51" s="16"/>
      <c r="R51" s="16"/>
    </row>
    <row r="52" spans="1:18" x14ac:dyDescent="0.2">
      <c r="A52" s="89" t="s">
        <v>75</v>
      </c>
      <c r="B52" s="19">
        <v>0.05</v>
      </c>
      <c r="C52" s="6"/>
      <c r="D52" s="10"/>
      <c r="E52" s="6"/>
      <c r="F52" s="6"/>
      <c r="G52" s="6"/>
      <c r="H52" s="10"/>
      <c r="I52" s="48"/>
      <c r="J52" s="48"/>
      <c r="K52" s="16"/>
      <c r="L52" s="10"/>
      <c r="M52" s="10"/>
      <c r="N52" s="10"/>
      <c r="O52" s="80" t="s">
        <v>97</v>
      </c>
      <c r="P52" s="16"/>
      <c r="Q52" s="16"/>
      <c r="R52" s="16"/>
    </row>
    <row r="53" spans="1:18" x14ac:dyDescent="0.2">
      <c r="A53" s="89" t="s">
        <v>57</v>
      </c>
      <c r="B53" s="19">
        <v>0.03</v>
      </c>
      <c r="C53" s="6"/>
      <c r="D53" s="10"/>
      <c r="E53" s="48"/>
      <c r="F53" s="6"/>
      <c r="G53" s="6"/>
      <c r="H53" s="10"/>
      <c r="I53" s="48"/>
      <c r="J53" s="48"/>
      <c r="K53" s="16"/>
      <c r="L53" s="10"/>
      <c r="M53" s="10"/>
      <c r="N53" s="10"/>
      <c r="O53" s="80" t="s">
        <v>98</v>
      </c>
      <c r="P53" s="16"/>
      <c r="Q53" s="16"/>
      <c r="R53" s="16"/>
    </row>
    <row r="54" spans="1:18" x14ac:dyDescent="0.2">
      <c r="A54" s="6"/>
      <c r="B54" s="21"/>
      <c r="C54" s="6"/>
      <c r="D54" s="6"/>
      <c r="E54" s="6"/>
      <c r="F54" s="6"/>
      <c r="G54" s="6"/>
      <c r="H54" s="6"/>
      <c r="I54" s="6"/>
      <c r="J54" s="6"/>
      <c r="L54" s="16"/>
      <c r="M54" s="16"/>
      <c r="N54" s="16"/>
      <c r="O54" s="80"/>
      <c r="P54" s="16"/>
      <c r="Q54" s="16"/>
      <c r="R54" s="16"/>
    </row>
    <row r="55" spans="1:18" ht="16.5" customHeight="1" thickBot="1" x14ac:dyDescent="0.25">
      <c r="A55" s="94" t="s">
        <v>25</v>
      </c>
      <c r="B55" s="112" t="str">
        <f>A17</f>
        <v>Example</v>
      </c>
      <c r="C55" s="31"/>
      <c r="D55" s="31"/>
      <c r="E55" s="111" t="s">
        <v>76</v>
      </c>
      <c r="G55" s="28"/>
      <c r="H55" s="28"/>
      <c r="I55" s="28"/>
      <c r="J55" s="28"/>
      <c r="L55" s="16"/>
      <c r="M55" s="16"/>
      <c r="N55" s="16"/>
      <c r="O55" s="80"/>
      <c r="P55" s="16"/>
      <c r="Q55" s="16"/>
      <c r="R55" s="16"/>
    </row>
    <row r="56" spans="1:18" x14ac:dyDescent="0.2">
      <c r="A56" s="99"/>
      <c r="B56" s="50"/>
      <c r="C56" s="38"/>
      <c r="D56" s="38"/>
      <c r="E56" s="29" t="s">
        <v>0</v>
      </c>
      <c r="F56" s="38"/>
      <c r="G56" s="39"/>
      <c r="H56" s="38"/>
      <c r="I56" s="29" t="s">
        <v>1</v>
      </c>
      <c r="J56" s="39"/>
      <c r="K56" s="39"/>
      <c r="L56" s="51"/>
      <c r="M56" s="29" t="str">
        <f>M17</f>
        <v>Hay</v>
      </c>
      <c r="N56" s="40"/>
      <c r="O56" s="80"/>
      <c r="P56" s="16"/>
      <c r="Q56" s="16"/>
      <c r="R56" s="16"/>
    </row>
    <row r="57" spans="1:18" x14ac:dyDescent="0.2">
      <c r="A57" s="91" t="str">
        <f t="shared" ref="A57:A68" si="0">A20</f>
        <v>Seed and tech fees</v>
      </c>
      <c r="B57" s="52"/>
      <c r="C57" s="41"/>
      <c r="D57" s="41"/>
      <c r="E57" s="53">
        <f t="shared" ref="E57:E68" si="1">IF($B20,IF(($D20+$H20+$L20),$B20*D20/D$40,$B20/SUM($D$40,$H$40,$L$40)),IF(E20,E20/D$40,F20))</f>
        <v>122.02380952380952</v>
      </c>
      <c r="F57" s="41"/>
      <c r="G57" s="42"/>
      <c r="H57" s="41"/>
      <c r="I57" s="53">
        <f t="shared" ref="I57:I68" si="2">IF($B20,IF(($D20+$H20+$L20),$B20*H20/H$40,$B20/SUM($D$40,$H$40,$L$40)),IF(I20,I20/H$40,J20))</f>
        <v>49.444444444444443</v>
      </c>
      <c r="J57" s="42"/>
      <c r="K57" s="42"/>
      <c r="L57" s="16"/>
      <c r="M57" s="53">
        <f t="shared" ref="M57:M68" si="3">IF($B20,IF(($D20+$H20+$L20),$B20*L20/L$40,$B20/SUM($D$40,$H$40,$L$40)),IF(M20,M20/L$40,N20))</f>
        <v>25.071428571428573</v>
      </c>
      <c r="N57" s="43"/>
      <c r="O57" s="80"/>
      <c r="P57" s="16"/>
      <c r="Q57" s="16"/>
      <c r="R57" s="16"/>
    </row>
    <row r="58" spans="1:18" x14ac:dyDescent="0.2">
      <c r="A58" s="91" t="str">
        <f t="shared" si="0"/>
        <v>Fertilizer and lime</v>
      </c>
      <c r="B58" s="52"/>
      <c r="C58" s="41"/>
      <c r="D58" s="41"/>
      <c r="E58" s="53">
        <f t="shared" si="1"/>
        <v>151.95892857142857</v>
      </c>
      <c r="F58" s="41"/>
      <c r="G58" s="42"/>
      <c r="H58" s="41"/>
      <c r="I58" s="53">
        <f t="shared" si="2"/>
        <v>75.64177777777779</v>
      </c>
      <c r="J58" s="42"/>
      <c r="K58" s="42"/>
      <c r="L58" s="16"/>
      <c r="M58" s="53">
        <f t="shared" si="3"/>
        <v>60.783571428571435</v>
      </c>
      <c r="N58" s="43"/>
      <c r="O58" s="80"/>
      <c r="P58" s="16"/>
      <c r="Q58" s="16"/>
      <c r="R58" s="16"/>
    </row>
    <row r="59" spans="1:18" x14ac:dyDescent="0.2">
      <c r="A59" s="91" t="str">
        <f t="shared" si="0"/>
        <v>Pesticides</v>
      </c>
      <c r="B59" s="52"/>
      <c r="C59" s="41"/>
      <c r="D59" s="41"/>
      <c r="E59" s="53">
        <f t="shared" si="1"/>
        <v>26.56</v>
      </c>
      <c r="F59" s="41"/>
      <c r="G59" s="42"/>
      <c r="H59" s="41"/>
      <c r="I59" s="53">
        <f t="shared" si="2"/>
        <v>28.920888888888889</v>
      </c>
      <c r="J59" s="42"/>
      <c r="K59" s="42"/>
      <c r="L59" s="16"/>
      <c r="M59" s="53">
        <f t="shared" si="3"/>
        <v>13.280000000000001</v>
      </c>
      <c r="N59" s="43"/>
      <c r="O59" s="80"/>
      <c r="P59" s="16"/>
      <c r="Q59" s="16"/>
      <c r="R59" s="16"/>
    </row>
    <row r="60" spans="1:18" x14ac:dyDescent="0.2">
      <c r="A60" s="91" t="str">
        <f t="shared" si="0"/>
        <v>Crop insurance premium</v>
      </c>
      <c r="B60" s="52"/>
      <c r="C60" s="41"/>
      <c r="D60" s="41"/>
      <c r="E60" s="53">
        <f t="shared" si="1"/>
        <v>20</v>
      </c>
      <c r="F60" s="41"/>
      <c r="G60" s="42"/>
      <c r="H60" s="41"/>
      <c r="I60" s="53">
        <f t="shared" si="2"/>
        <v>10</v>
      </c>
      <c r="J60" s="42"/>
      <c r="K60" s="42"/>
      <c r="L60" s="16"/>
      <c r="M60" s="53">
        <f t="shared" si="3"/>
        <v>0</v>
      </c>
      <c r="N60" s="43"/>
      <c r="O60" s="80"/>
      <c r="P60" s="16"/>
      <c r="Q60" s="16"/>
      <c r="R60" s="16"/>
    </row>
    <row r="61" spans="1:18" x14ac:dyDescent="0.2">
      <c r="A61" s="91" t="str">
        <f t="shared" si="0"/>
        <v>Miscellaneous crop costs</v>
      </c>
      <c r="B61" s="52"/>
      <c r="C61" s="41"/>
      <c r="D61" s="41"/>
      <c r="E61" s="53">
        <f t="shared" si="1"/>
        <v>18.81118881118881</v>
      </c>
      <c r="F61" s="41"/>
      <c r="G61" s="42"/>
      <c r="H61" s="41"/>
      <c r="I61" s="53">
        <f t="shared" si="2"/>
        <v>18.81118881118881</v>
      </c>
      <c r="J61" s="42"/>
      <c r="K61" s="42"/>
      <c r="L61" s="16"/>
      <c r="M61" s="53">
        <f t="shared" si="3"/>
        <v>18.81118881118881</v>
      </c>
      <c r="N61" s="43"/>
      <c r="O61" s="80"/>
      <c r="P61" s="16"/>
      <c r="Q61" s="16"/>
      <c r="R61" s="16"/>
    </row>
    <row r="62" spans="1:18" x14ac:dyDescent="0.2">
      <c r="A62" s="91" t="str">
        <f t="shared" si="0"/>
        <v>Fuel and lubrication</v>
      </c>
      <c r="B62" s="52"/>
      <c r="C62" s="41"/>
      <c r="D62" s="41"/>
      <c r="E62" s="53">
        <f t="shared" si="1"/>
        <v>34.405594405594407</v>
      </c>
      <c r="F62" s="41"/>
      <c r="G62" s="42"/>
      <c r="H62" s="41"/>
      <c r="I62" s="53">
        <f t="shared" si="2"/>
        <v>34.405594405594407</v>
      </c>
      <c r="J62" s="42"/>
      <c r="K62" s="42"/>
      <c r="L62" s="16"/>
      <c r="M62" s="53">
        <f t="shared" si="3"/>
        <v>34.405594405594407</v>
      </c>
      <c r="N62" s="43"/>
      <c r="O62" s="80"/>
      <c r="P62" s="16"/>
      <c r="Q62" s="16"/>
      <c r="R62" s="16"/>
    </row>
    <row r="63" spans="1:18" x14ac:dyDescent="0.2">
      <c r="A63" s="91" t="str">
        <f t="shared" si="0"/>
        <v>Drying and utilities</v>
      </c>
      <c r="B63" s="52"/>
      <c r="C63" s="41"/>
      <c r="D63" s="41"/>
      <c r="E63" s="53">
        <f t="shared" si="1"/>
        <v>37.752857142857145</v>
      </c>
      <c r="F63" s="41"/>
      <c r="G63" s="42"/>
      <c r="H63" s="41"/>
      <c r="I63" s="53">
        <f t="shared" si="2"/>
        <v>7.8302222222222229</v>
      </c>
      <c r="J63" s="42"/>
      <c r="K63" s="42"/>
      <c r="L63" s="16"/>
      <c r="M63" s="53">
        <f t="shared" si="3"/>
        <v>0</v>
      </c>
      <c r="N63" s="43"/>
      <c r="O63" s="80"/>
      <c r="P63" s="16"/>
      <c r="Q63" s="16"/>
      <c r="R63" s="16"/>
    </row>
    <row r="64" spans="1:18" x14ac:dyDescent="0.2">
      <c r="A64" s="91" t="str">
        <f t="shared" si="0"/>
        <v>Machinery repairs</v>
      </c>
      <c r="B64" s="52"/>
      <c r="C64" s="41"/>
      <c r="D64" s="41"/>
      <c r="E64" s="53">
        <f t="shared" si="1"/>
        <v>23.018181818181819</v>
      </c>
      <c r="F64" s="41"/>
      <c r="G64" s="42"/>
      <c r="H64" s="41"/>
      <c r="I64" s="53">
        <f t="shared" si="2"/>
        <v>23.018181818181819</v>
      </c>
      <c r="J64" s="42"/>
      <c r="K64" s="42"/>
      <c r="L64" s="16"/>
      <c r="M64" s="53">
        <f t="shared" si="3"/>
        <v>23.018181818181819</v>
      </c>
      <c r="N64" s="43"/>
      <c r="O64" s="80"/>
      <c r="P64" s="16"/>
      <c r="Q64" s="16"/>
      <c r="R64" s="16"/>
    </row>
    <row r="65" spans="1:18" x14ac:dyDescent="0.2">
      <c r="A65" s="91" t="str">
        <f t="shared" si="0"/>
        <v>Custom hire charges</v>
      </c>
      <c r="B65" s="52"/>
      <c r="C65" s="41"/>
      <c r="D65" s="41"/>
      <c r="E65" s="53">
        <f t="shared" si="1"/>
        <v>5</v>
      </c>
      <c r="F65" s="41"/>
      <c r="G65" s="42"/>
      <c r="H65" s="41"/>
      <c r="I65" s="53">
        <f t="shared" si="2"/>
        <v>5</v>
      </c>
      <c r="J65" s="42"/>
      <c r="K65" s="42"/>
      <c r="L65" s="16"/>
      <c r="M65" s="53">
        <f t="shared" si="3"/>
        <v>25</v>
      </c>
      <c r="N65" s="43"/>
      <c r="O65" s="80"/>
      <c r="P65" s="16"/>
      <c r="Q65" s="16"/>
      <c r="R65" s="16"/>
    </row>
    <row r="66" spans="1:18" x14ac:dyDescent="0.2">
      <c r="A66" s="91" t="str">
        <f t="shared" si="0"/>
        <v>Hired labor wages and benefits</v>
      </c>
      <c r="B66" s="52"/>
      <c r="C66" s="41"/>
      <c r="D66" s="41"/>
      <c r="E66" s="53">
        <f t="shared" si="1"/>
        <v>9.0909090909090917</v>
      </c>
      <c r="F66" s="41"/>
      <c r="G66" s="42"/>
      <c r="H66" s="41"/>
      <c r="I66" s="53">
        <f t="shared" si="2"/>
        <v>9.0909090909090917</v>
      </c>
      <c r="J66" s="42"/>
      <c r="K66" s="42"/>
      <c r="L66" s="16"/>
      <c r="M66" s="53">
        <f t="shared" si="3"/>
        <v>9.0909090909090917</v>
      </c>
      <c r="N66" s="43"/>
      <c r="O66" s="80"/>
      <c r="P66" s="16"/>
      <c r="Q66" s="16"/>
      <c r="R66" s="16"/>
    </row>
    <row r="67" spans="1:18" x14ac:dyDescent="0.2">
      <c r="A67" s="91" t="str">
        <f t="shared" si="0"/>
        <v>Cash rent</v>
      </c>
      <c r="B67" s="52"/>
      <c r="C67" s="41"/>
      <c r="D67" s="41"/>
      <c r="E67" s="53">
        <f t="shared" si="1"/>
        <v>132.86713286713288</v>
      </c>
      <c r="F67" s="41"/>
      <c r="G67" s="42"/>
      <c r="H67" s="41"/>
      <c r="I67" s="53">
        <f t="shared" si="2"/>
        <v>132.86713286713288</v>
      </c>
      <c r="J67" s="42"/>
      <c r="K67" s="42"/>
      <c r="L67" s="16"/>
      <c r="M67" s="53">
        <f t="shared" si="3"/>
        <v>132.86713286713288</v>
      </c>
      <c r="N67" s="43"/>
      <c r="O67" s="80"/>
      <c r="P67" s="16"/>
      <c r="Q67" s="16"/>
      <c r="R67" s="16"/>
    </row>
    <row r="68" spans="1:18" x14ac:dyDescent="0.2">
      <c r="A68" s="91" t="str">
        <f t="shared" si="0"/>
        <v>Property taxes and upkeep</v>
      </c>
      <c r="B68" s="52"/>
      <c r="C68" s="41"/>
      <c r="D68" s="41"/>
      <c r="E68" s="53">
        <f t="shared" si="1"/>
        <v>10.48951048951049</v>
      </c>
      <c r="F68" s="41"/>
      <c r="G68" s="42"/>
      <c r="H68" s="41"/>
      <c r="I68" s="53">
        <f t="shared" si="2"/>
        <v>10.48951048951049</v>
      </c>
      <c r="J68" s="42"/>
      <c r="K68" s="42"/>
      <c r="L68" s="16"/>
      <c r="M68" s="53">
        <f t="shared" si="3"/>
        <v>10.48951048951049</v>
      </c>
      <c r="N68" s="43"/>
      <c r="O68" s="80"/>
      <c r="P68" s="16"/>
      <c r="Q68" s="16"/>
      <c r="R68" s="16"/>
    </row>
    <row r="69" spans="1:18" x14ac:dyDescent="0.2">
      <c r="A69" s="91" t="str">
        <f>A35</f>
        <v>Machinery replacement, lease payments</v>
      </c>
      <c r="B69" s="52"/>
      <c r="C69" s="41"/>
      <c r="D69" s="41"/>
      <c r="E69" s="53">
        <f>IF($B35,IF(($D35+$H35+$L35),$B35*D35/D$40,$B35/SUM($D$40,$H$40,$L$40)),IF(E35,E35/D$40,F35))</f>
        <v>25.174825174825173</v>
      </c>
      <c r="F69" s="41"/>
      <c r="G69" s="42"/>
      <c r="H69" s="41"/>
      <c r="I69" s="53">
        <f>IF($B35,IF(($D35+$H35+$L35),$B35*H35/H$40,$B35/SUM($D$40,$H$40,$L$40)),IF(I35,I35/H$40,J35))</f>
        <v>25.174825174825173</v>
      </c>
      <c r="J69" s="42"/>
      <c r="K69" s="42"/>
      <c r="L69" s="16"/>
      <c r="M69" s="53">
        <f>IF($B35,IF(($D35+$H35+$L35),$B35*L35/L$40,$B35/SUM($D$40,$H$40,$L$40)),IF(M35,M35/L$40,N35))</f>
        <v>25.174825174825173</v>
      </c>
      <c r="N69" s="43"/>
      <c r="O69" s="80"/>
      <c r="P69" s="16"/>
      <c r="Q69" s="16"/>
      <c r="R69" s="16"/>
    </row>
    <row r="70" spans="1:18" ht="15" x14ac:dyDescent="0.35">
      <c r="A70" s="91" t="str">
        <f>A34</f>
        <v>Interest on operating loans</v>
      </c>
      <c r="B70" s="52"/>
      <c r="C70" s="41"/>
      <c r="D70" s="41"/>
      <c r="E70" s="34">
        <f>IF($B34,IF(($D34+$H34+$L34),$B34*D34/D$40,$B34/SUM($D$40,$H$40,$L$40)),IF(E34,E34/D$40,F34))</f>
        <v>9.0909090909090917</v>
      </c>
      <c r="F70" s="41"/>
      <c r="G70" s="42"/>
      <c r="H70" s="41"/>
      <c r="I70" s="34">
        <f>IF($B34,IF(($D34+$H34+$L34),$B34*H34/H$40,$B34/SUM($D$40,$H$40,$L$40)),IF(I34,I34/H$40,J34))</f>
        <v>9.0909090909090917</v>
      </c>
      <c r="J70" s="42"/>
      <c r="K70" s="42"/>
      <c r="L70" s="16"/>
      <c r="M70" s="34">
        <f>IF($B34,IF(($D34+$H34+$L34),$B34*L34/L$40,$B34/SUM($D$40,$H$40,$L$40)),IF(M34,M34/L$40,N34))</f>
        <v>9.0909090909090917</v>
      </c>
      <c r="N70" s="43"/>
      <c r="O70" s="80"/>
      <c r="P70" s="16"/>
      <c r="Q70" s="16"/>
      <c r="R70" s="16"/>
    </row>
    <row r="71" spans="1:18" x14ac:dyDescent="0.2">
      <c r="A71" s="91" t="s">
        <v>70</v>
      </c>
      <c r="B71" s="52"/>
      <c r="C71" s="41"/>
      <c r="D71" s="41"/>
      <c r="E71" s="53">
        <f>SUM(E57:E70)</f>
        <v>626.24384698634697</v>
      </c>
      <c r="F71" s="41"/>
      <c r="G71" s="42"/>
      <c r="H71" s="41"/>
      <c r="I71" s="53">
        <f>SUM(I57:I70)</f>
        <v>439.78558508158511</v>
      </c>
      <c r="J71" s="42"/>
      <c r="K71" s="42"/>
      <c r="L71" s="16"/>
      <c r="M71" s="53">
        <f>SUM(M57:M70)</f>
        <v>387.08325174825177</v>
      </c>
      <c r="N71" s="43"/>
      <c r="O71" s="80"/>
      <c r="P71" s="16"/>
      <c r="Q71" s="16"/>
      <c r="R71" s="16"/>
    </row>
    <row r="72" spans="1:18" x14ac:dyDescent="0.2">
      <c r="A72" s="91"/>
      <c r="B72" s="52"/>
      <c r="C72" s="41"/>
      <c r="D72" s="41"/>
      <c r="E72" s="53"/>
      <c r="F72" s="41"/>
      <c r="G72" s="42"/>
      <c r="H72" s="41"/>
      <c r="I72" s="53"/>
      <c r="J72" s="42"/>
      <c r="K72" s="42"/>
      <c r="L72" s="16"/>
      <c r="M72" s="53"/>
      <c r="N72" s="43"/>
      <c r="O72" s="80"/>
      <c r="P72" s="16"/>
      <c r="Q72" s="16"/>
      <c r="R72" s="16"/>
    </row>
    <row r="73" spans="1:18" x14ac:dyDescent="0.2">
      <c r="A73" s="91" t="str">
        <f>A33</f>
        <v>Term debt payments (P &amp; I)</v>
      </c>
      <c r="B73" s="52"/>
      <c r="C73" s="41"/>
      <c r="D73" s="41"/>
      <c r="E73" s="53">
        <f>IF($B33,IF(($D33+$H33+$L33),$B33*D33/D$40,$B33/SUM($D$40,$H$40,$L$40)),IF(E33,E33/D$40,F33))</f>
        <v>41.81818181818182</v>
      </c>
      <c r="F73" s="41"/>
      <c r="G73" s="42"/>
      <c r="H73" s="41"/>
      <c r="I73" s="53">
        <f>IF($B33,IF(($D33+$H33+$L33),$B33*H33/H$40,$B33/SUM($D$40,$H$40,$L$40)),IF(I33,I33/H$40,J33))</f>
        <v>41.81818181818182</v>
      </c>
      <c r="J73" s="42"/>
      <c r="K73" s="42"/>
      <c r="L73" s="16"/>
      <c r="M73" s="53">
        <f>IF($B33,IF(($D33+$H33+$L33),$B33*L33/L$40,$B33/SUM($D$40,$H$40,$L$40)),IF(M33,M33/L$40,N33))</f>
        <v>41.81818181818182</v>
      </c>
      <c r="N73" s="43"/>
      <c r="O73" s="80"/>
      <c r="P73" s="16"/>
      <c r="Q73" s="16"/>
      <c r="R73" s="16"/>
    </row>
    <row r="74" spans="1:18" ht="15" x14ac:dyDescent="0.35">
      <c r="A74" s="91" t="str">
        <f>A32</f>
        <v>Family living and income tax withdrawals</v>
      </c>
      <c r="B74" s="52"/>
      <c r="C74" s="41"/>
      <c r="D74" s="41"/>
      <c r="E74" s="34">
        <f>IF($B32,IF(($D32+$H32+$L32),$B32*D32/D$40,$B32/SUM($D$40,$H$40,$L$40)),IF(E32,E32/D$40,F32))</f>
        <v>55.944055944055947</v>
      </c>
      <c r="F74" s="41"/>
      <c r="G74" s="42"/>
      <c r="H74" s="41"/>
      <c r="I74" s="34">
        <f>IF($B32,IF(($D32+$H32+$L32),$B32*H32/H$40,$B32/SUM($D$40,$H$40,$L$40)),IF(I32,I32/H$40,J32))</f>
        <v>55.944055944055947</v>
      </c>
      <c r="J74" s="42"/>
      <c r="K74" s="42"/>
      <c r="L74" s="16"/>
      <c r="M74" s="34">
        <f>IF($B32,IF(($D32+$H32+$L32),$B32*L32/L$40,$B32/SUM($D$40,$H$40,$L$40)),IF(M32,M32/L$40,N32))</f>
        <v>55.944055944055947</v>
      </c>
      <c r="N74" s="43"/>
      <c r="O74" s="80"/>
      <c r="P74" s="16"/>
      <c r="Q74" s="16"/>
      <c r="R74" s="16"/>
    </row>
    <row r="75" spans="1:18" x14ac:dyDescent="0.2">
      <c r="A75" s="91" t="s">
        <v>14</v>
      </c>
      <c r="B75" s="52"/>
      <c r="C75" s="41"/>
      <c r="D75" s="41"/>
      <c r="E75" s="54">
        <f>E71+E73+E74</f>
        <v>724.00608474858473</v>
      </c>
      <c r="F75" s="41"/>
      <c r="G75" s="42"/>
      <c r="H75" s="41"/>
      <c r="I75" s="54">
        <f>I71+I73+I74</f>
        <v>537.54782284382281</v>
      </c>
      <c r="J75" s="42"/>
      <c r="K75" s="42"/>
      <c r="L75" s="16"/>
      <c r="M75" s="54">
        <f>M71+M73+M74</f>
        <v>484.84548951048953</v>
      </c>
      <c r="N75" s="43"/>
      <c r="O75" s="80" t="s">
        <v>99</v>
      </c>
      <c r="P75" s="16"/>
      <c r="Q75" s="16"/>
      <c r="R75" s="16"/>
    </row>
    <row r="76" spans="1:18" x14ac:dyDescent="0.2">
      <c r="A76" s="91"/>
      <c r="B76" s="52"/>
      <c r="C76" s="41"/>
      <c r="D76" s="41"/>
      <c r="E76" s="41"/>
      <c r="F76" s="41"/>
      <c r="G76" s="42"/>
      <c r="H76" s="41"/>
      <c r="I76" s="41"/>
      <c r="J76" s="42"/>
      <c r="K76" s="42"/>
      <c r="L76" s="16"/>
      <c r="M76" s="41"/>
      <c r="N76" s="43"/>
      <c r="O76" s="80"/>
      <c r="P76" s="16"/>
      <c r="Q76" s="16"/>
      <c r="R76" s="16"/>
    </row>
    <row r="77" spans="1:18" x14ac:dyDescent="0.2">
      <c r="A77" s="91" t="str">
        <f>A37</f>
        <v>USDA payments</v>
      </c>
      <c r="B77" s="52"/>
      <c r="C77" s="41"/>
      <c r="D77" s="41"/>
      <c r="E77" s="53">
        <f>IF(D$40&gt;0,(IF($B37,IF(($D37+$H37+$L37),$B37*D37*0.01/D$40,$B37/SUM($D$40,$H$40,$L$40)),IF(E37,E37/D$40,F37)))*((D$40-D$41+D$41*D$43)/D$40),0)</f>
        <v>0</v>
      </c>
      <c r="F77" s="41"/>
      <c r="G77" s="42"/>
      <c r="H77" s="41"/>
      <c r="I77" s="53">
        <f>IF(H$40&gt;0,(IF($B37,IF(($D37+$H37+$L37),$B37*H37*0.01/H$40,$B37/SUM($D$40,$H$40,$L$40)),IF(I37,I37/H$40,J37)))*((H$40-H$41+H$41*H$43)/H$40),0)</f>
        <v>0</v>
      </c>
      <c r="J77" s="42"/>
      <c r="K77" s="42"/>
      <c r="L77" s="16"/>
      <c r="M77" s="53">
        <f>IF(L$40&gt;0,(IF($B37,IF(($D37+$H37+$L37),$B37*L37*0.01/L$40,$B37/SUM($D$40,$H$40,$L$40)),IF(M37,M37/L$40,N37)))*((L$40-L$41+L$41*L$43)/L$40),0)</f>
        <v>0</v>
      </c>
      <c r="N77" s="43"/>
      <c r="O77" s="80"/>
      <c r="P77" s="16"/>
      <c r="Q77" s="16"/>
      <c r="R77" s="16"/>
    </row>
    <row r="78" spans="1:18" x14ac:dyDescent="0.2">
      <c r="A78" s="91" t="str">
        <f>A38</f>
        <v>Other cash income</v>
      </c>
      <c r="B78" s="52"/>
      <c r="C78" s="41"/>
      <c r="D78" s="41"/>
      <c r="E78" s="53">
        <f>IF(D$40&gt;0,(IF($B38,IF(($D38+$H38+$L38),$B38*D38*0.01/D$40,$B38/SUM($D$40,$H$40,$L$40)),IF(E38,E38/D$40,F38)))*((D$40-D$41+D$41*D$43)/D$40),0)</f>
        <v>0</v>
      </c>
      <c r="F78" s="41"/>
      <c r="G78" s="42"/>
      <c r="H78" s="41"/>
      <c r="I78" s="53">
        <f>IF(H$40&gt;0,(IF($B38,IF(($D38+$H38+$L38),$B38*H38*0.01/H$40,$B38/SUM($D$40,$H$40,$L$40)),IF(I38,I38/H$40,J38)))*((H$40-H$41+H$41*H$43)/H$40),0)</f>
        <v>0</v>
      </c>
      <c r="J78" s="42"/>
      <c r="K78" s="42"/>
      <c r="L78" s="16"/>
      <c r="M78" s="53">
        <f>IF(L$40&gt;0,(IF($B38,IF(($D38+$H38+$L38),$B38*L38*0.01/L$40,$B38/SUM($D$40,$H$40,$L$40)),IF(M38,M38/L$40,N38)))*((L$40-L$41+L$41*L$43)/L$40),0)</f>
        <v>0</v>
      </c>
      <c r="N78" s="43"/>
      <c r="O78" s="80"/>
      <c r="P78" s="16"/>
      <c r="Q78" s="16"/>
      <c r="R78" s="16"/>
    </row>
    <row r="79" spans="1:18" x14ac:dyDescent="0.2">
      <c r="A79" s="33"/>
      <c r="B79" s="52"/>
      <c r="C79" s="41"/>
      <c r="D79" s="41"/>
      <c r="E79" s="41"/>
      <c r="F79" s="41"/>
      <c r="G79" s="42"/>
      <c r="H79" s="41"/>
      <c r="I79" s="41"/>
      <c r="J79" s="42"/>
      <c r="K79" s="42"/>
      <c r="L79" s="16"/>
      <c r="M79" s="41"/>
      <c r="N79" s="43"/>
      <c r="O79" s="80"/>
      <c r="P79" s="16"/>
      <c r="Q79" s="16"/>
      <c r="R79" s="16"/>
    </row>
    <row r="80" spans="1:18" x14ac:dyDescent="0.2">
      <c r="A80" s="91" t="s">
        <v>81</v>
      </c>
      <c r="B80" s="52"/>
      <c r="C80" s="41"/>
      <c r="D80" s="41"/>
      <c r="E80" s="53">
        <f>E75-E77-E78</f>
        <v>724.00608474858473</v>
      </c>
      <c r="F80" s="41"/>
      <c r="G80" s="42"/>
      <c r="H80" s="41"/>
      <c r="I80" s="53">
        <f>I75-I77-I78</f>
        <v>537.54782284382281</v>
      </c>
      <c r="J80" s="42"/>
      <c r="K80" s="42"/>
      <c r="L80" s="16"/>
      <c r="M80" s="53">
        <f>M75-M77-M78</f>
        <v>484.84548951048953</v>
      </c>
      <c r="N80" s="43"/>
      <c r="O80" s="80" t="s">
        <v>100</v>
      </c>
      <c r="P80" s="16"/>
      <c r="Q80" s="16"/>
      <c r="R80" s="16"/>
    </row>
    <row r="81" spans="1:18" ht="13.5" thickBot="1" x14ac:dyDescent="0.25">
      <c r="A81" s="92" t="s">
        <v>38</v>
      </c>
      <c r="B81" s="55"/>
      <c r="C81" s="44"/>
      <c r="D81" s="44"/>
      <c r="E81" s="56">
        <f>IF(D42*D40&gt;0,E80/(D42*(D40-D41+D41*D43)/D40),0)</f>
        <v>3.830720025124787</v>
      </c>
      <c r="F81" s="56"/>
      <c r="G81" s="45"/>
      <c r="H81" s="56"/>
      <c r="I81" s="56">
        <f>IF(H42*H40&gt;0,I80/(H42*(H40-H41+H41*H43)/H40),0)</f>
        <v>9.2680659111003934</v>
      </c>
      <c r="J81" s="45"/>
      <c r="K81" s="45"/>
      <c r="L81" s="57"/>
      <c r="M81" s="56">
        <f>IF(L42*L40&gt;0,M80/(L42*(L40-L41+L41*L43)/L40),0)</f>
        <v>96.9690979020979</v>
      </c>
      <c r="N81" s="46"/>
      <c r="O81" s="80"/>
      <c r="P81" s="16"/>
      <c r="Q81" s="16"/>
      <c r="R81" s="16"/>
    </row>
    <row r="82" spans="1:18" ht="13.5" thickBot="1" x14ac:dyDescent="0.25">
      <c r="A82" s="94" t="s">
        <v>78</v>
      </c>
      <c r="B82" s="49" t="str">
        <f>A17</f>
        <v>Example</v>
      </c>
      <c r="C82" s="31"/>
      <c r="D82" s="31"/>
      <c r="E82" s="111" t="s">
        <v>76</v>
      </c>
      <c r="G82" s="28"/>
      <c r="H82" s="28"/>
      <c r="I82" s="28"/>
      <c r="J82" s="28"/>
      <c r="L82" s="16"/>
      <c r="M82" s="16"/>
      <c r="N82" s="16"/>
      <c r="O82" s="80"/>
      <c r="P82" s="16"/>
      <c r="Q82" s="16"/>
      <c r="R82" s="16"/>
    </row>
    <row r="83" spans="1:18" x14ac:dyDescent="0.2">
      <c r="A83" s="100" t="s">
        <v>29</v>
      </c>
      <c r="B83" s="39"/>
      <c r="C83" s="39"/>
      <c r="D83" s="39"/>
      <c r="E83" s="58">
        <f>E71</f>
        <v>626.24384698634697</v>
      </c>
      <c r="F83" s="39"/>
      <c r="G83" s="39"/>
      <c r="H83" s="39"/>
      <c r="I83" s="58">
        <f>I71</f>
        <v>439.78558508158511</v>
      </c>
      <c r="J83" s="39"/>
      <c r="K83" s="39"/>
      <c r="L83" s="51"/>
      <c r="M83" s="58">
        <f>M71</f>
        <v>387.08325174825177</v>
      </c>
      <c r="N83" s="40"/>
      <c r="O83" s="80"/>
      <c r="P83" s="16"/>
      <c r="Q83" s="16"/>
      <c r="R83" s="16"/>
    </row>
    <row r="84" spans="1:18" x14ac:dyDescent="0.2">
      <c r="A84" s="101" t="s">
        <v>61</v>
      </c>
      <c r="B84" s="42"/>
      <c r="C84" s="42"/>
      <c r="D84" s="42"/>
      <c r="E84" s="53">
        <f>IF($B51,IF(($D51+$H51+$L51),$B51*$B52*D51/D$40,$B51*$B52/SUM($D$40,$H$40,$L$40)),0)</f>
        <v>33.21678321678322</v>
      </c>
      <c r="F84" s="42"/>
      <c r="G84" s="42"/>
      <c r="H84" s="42"/>
      <c r="I84" s="53">
        <f>IF($B51,IF(($D51+$H51+$L51),$B51*$B52*H51/H$40,$B51*$B52/SUM($D$40,$H$40,$L$40)),0)</f>
        <v>33.21678321678322</v>
      </c>
      <c r="J84" s="42"/>
      <c r="K84" s="42"/>
      <c r="L84" s="16"/>
      <c r="M84" s="53">
        <f>IF($B51,IF(($D51+$H51+$L51),$B51*$B52*L51/L$40,$B51*$B52/SUM($D$40,$H$40,$L$40)),0)</f>
        <v>33.21678321678322</v>
      </c>
      <c r="N84" s="43"/>
      <c r="O84" s="80"/>
      <c r="P84" s="16"/>
      <c r="Q84" s="16"/>
      <c r="R84" s="16"/>
    </row>
    <row r="85" spans="1:18" x14ac:dyDescent="0.2">
      <c r="A85" s="102" t="s">
        <v>28</v>
      </c>
      <c r="B85" s="42"/>
      <c r="C85" s="42"/>
      <c r="D85" s="42"/>
      <c r="E85" s="53">
        <f>IF($B47,IF(($D47+$H47+$L47),$B47*D47/D$40,$B47/SUM($D$40,$H$40,$L$40)),0)</f>
        <v>27.972027972027973</v>
      </c>
      <c r="F85" s="42"/>
      <c r="G85" s="42"/>
      <c r="H85" s="42"/>
      <c r="I85" s="53">
        <f>IF($B47,IF(($D47+$H47+$L47),$B47*H47/H$40,$B47/SUM($D$40,$H$40,$L$40)),0)</f>
        <v>27.972027972027973</v>
      </c>
      <c r="J85" s="42"/>
      <c r="K85" s="42"/>
      <c r="L85" s="16"/>
      <c r="M85" s="53">
        <f>IF($B47,IF(($D47+$H47+$L47),$B47*L47/L$40,$B47/SUM($D$40,$H$40,$L$40)),0)</f>
        <v>27.972027972027973</v>
      </c>
      <c r="N85" s="43"/>
      <c r="O85" s="80"/>
      <c r="P85" s="16"/>
      <c r="Q85" s="16"/>
      <c r="R85" s="16"/>
    </row>
    <row r="86" spans="1:18" x14ac:dyDescent="0.2">
      <c r="A86" s="91" t="s">
        <v>32</v>
      </c>
      <c r="B86" s="42"/>
      <c r="C86" s="42"/>
      <c r="D86" s="42"/>
      <c r="E86" s="53">
        <f>IF(D$40,IF(($D48+$H48+$L48),($B48*0.1+$B49*0.05)*D48/D$40,($B48*0.1+$B49*0.05)/SUM($D$40,$H$40,$L$40)),0)</f>
        <v>31.60839160839161</v>
      </c>
      <c r="F86" s="42"/>
      <c r="G86" s="42"/>
      <c r="H86" s="42"/>
      <c r="I86" s="53">
        <f>IF(H$40,IF(($D48+$H48+$L48),($B48*0.1+$B49*0.05)*H48/H$40,($B48*0.1+$B49*0.05)/SUM($D$40,$H$40,$L$40)),0)</f>
        <v>31.60839160839161</v>
      </c>
      <c r="J86" s="42"/>
      <c r="K86" s="42"/>
      <c r="L86" s="16"/>
      <c r="M86" s="53">
        <f>IF(L$40,IF(($D48+$H48+$L48),($B48*0.1+$B49*0.05)*L48/L$40,($B48*0.1+$B49*0.05)/SUM($D$40,$H$40,$L$40)),0)</f>
        <v>31.60839160839161</v>
      </c>
      <c r="N86" s="43"/>
      <c r="O86" s="80" t="s">
        <v>101</v>
      </c>
      <c r="P86" s="16"/>
      <c r="Q86" s="16"/>
      <c r="R86" s="16"/>
    </row>
    <row r="87" spans="1:18" ht="15" x14ac:dyDescent="0.35">
      <c r="A87" s="91" t="s">
        <v>48</v>
      </c>
      <c r="B87" s="42"/>
      <c r="C87" s="42"/>
      <c r="D87" s="42"/>
      <c r="E87" s="34">
        <f>IF(D$40,IF(($D48+$H48+$L48),(($B48+$B49+$B50-$B51)*$B53)*D48/D$40,(($B48+$B49+$B50-$B51)*$B53)/SUM($D$40,$H$40,$L$40)),0)</f>
        <v>80.51748251748252</v>
      </c>
      <c r="F87" s="35"/>
      <c r="G87" s="35"/>
      <c r="H87" s="35"/>
      <c r="I87" s="34">
        <f>IF(H$40,IF(($D48+$H48+$L48),(($B48+$B49+$B50-$B51)*$B53)*H48/H$40,(($B48+$B49+$B50-$B51)*$B53)/SUM($D$40,$H$40,$L$40)),0)</f>
        <v>80.51748251748252</v>
      </c>
      <c r="J87" s="35"/>
      <c r="K87" s="35"/>
      <c r="L87" s="36"/>
      <c r="M87" s="34">
        <f>IF(L$40,IF(($D48+$H48+$L48),(($B48+$B49+$B50-$B51)*$B53)*L48/L$40,(($B48+$B49+$B50-$B51)*$B53)/SUM($D$40,$H$40,$L$40)),0)</f>
        <v>80.51748251748252</v>
      </c>
      <c r="N87" s="43"/>
      <c r="O87" s="80"/>
      <c r="P87" s="16"/>
      <c r="Q87" s="16"/>
      <c r="R87" s="16"/>
    </row>
    <row r="88" spans="1:18" x14ac:dyDescent="0.2">
      <c r="A88" s="101"/>
      <c r="B88" s="59"/>
      <c r="C88" s="42"/>
      <c r="D88" s="42"/>
      <c r="F88" s="42"/>
      <c r="G88" s="42"/>
      <c r="H88" s="42"/>
      <c r="I88" s="60"/>
      <c r="J88" s="42"/>
      <c r="K88" s="42"/>
      <c r="L88" s="16"/>
      <c r="M88" s="60"/>
      <c r="N88" s="43"/>
      <c r="O88" s="80"/>
      <c r="P88" s="16"/>
      <c r="Q88" s="16"/>
      <c r="R88" s="16"/>
    </row>
    <row r="89" spans="1:18" x14ac:dyDescent="0.2">
      <c r="A89" s="103" t="s">
        <v>31</v>
      </c>
      <c r="B89" s="61"/>
      <c r="C89" s="42"/>
      <c r="D89" s="42"/>
      <c r="E89" s="62">
        <f>SUM(E83:E87)</f>
        <v>799.5585323010323</v>
      </c>
      <c r="F89" s="42"/>
      <c r="G89" s="42"/>
      <c r="H89" s="42"/>
      <c r="I89" s="62">
        <f>SUM(I83:I87)</f>
        <v>613.10027039627039</v>
      </c>
      <c r="J89" s="42"/>
      <c r="K89" s="42"/>
      <c r="L89" s="16"/>
      <c r="M89" s="62">
        <f>SUM(M83:M87)</f>
        <v>560.3979370629371</v>
      </c>
      <c r="N89" s="43"/>
      <c r="O89" s="80" t="s">
        <v>102</v>
      </c>
      <c r="P89" s="16"/>
      <c r="Q89" s="16"/>
      <c r="R89" s="16"/>
    </row>
    <row r="90" spans="1:18" x14ac:dyDescent="0.2">
      <c r="A90" s="103" t="s">
        <v>79</v>
      </c>
      <c r="B90" s="61"/>
      <c r="C90" s="42"/>
      <c r="D90" s="42"/>
      <c r="E90" s="63">
        <f>IF(D$42*D40&gt;0,E89/(D42*(D40-D41+D41*D43)/D40),0)</f>
        <v>4.2304684248731865</v>
      </c>
      <c r="F90" s="42"/>
      <c r="G90" s="42"/>
      <c r="H90" s="42"/>
      <c r="I90" s="63">
        <f>IF(H$42*H40&gt;0,I89/(H42*(H40-H41+H41*H43)/H40),0)</f>
        <v>10.570694317177075</v>
      </c>
      <c r="J90" s="42"/>
      <c r="K90" s="42"/>
      <c r="L90" s="16"/>
      <c r="M90" s="63">
        <f>IF(L$42*L40&gt;0,M89/(L42*(L40-L41+L41*L43)/L40),0)</f>
        <v>112.07958741258741</v>
      </c>
      <c r="N90" s="43"/>
      <c r="O90" s="80"/>
      <c r="P90" s="16"/>
      <c r="Q90" s="16"/>
      <c r="R90" s="16"/>
    </row>
    <row r="91" spans="1:18" x14ac:dyDescent="0.2">
      <c r="A91" s="10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16"/>
      <c r="M91" s="42"/>
      <c r="N91" s="43"/>
      <c r="O91" s="80"/>
      <c r="P91" s="16"/>
      <c r="Q91" s="16"/>
      <c r="R91" s="16"/>
    </row>
    <row r="92" spans="1:18" x14ac:dyDescent="0.2">
      <c r="A92" s="103" t="s">
        <v>80</v>
      </c>
      <c r="B92" s="42"/>
      <c r="C92" s="42"/>
      <c r="D92" s="42"/>
      <c r="E92" s="63">
        <f>E89-E77-E78</f>
        <v>799.5585323010323</v>
      </c>
      <c r="F92" s="63"/>
      <c r="G92" s="42"/>
      <c r="H92" s="63"/>
      <c r="I92" s="63">
        <f>I89-I77-I78</f>
        <v>613.10027039627039</v>
      </c>
      <c r="J92" s="42"/>
      <c r="K92" s="42"/>
      <c r="L92" s="16"/>
      <c r="M92" s="63">
        <f>M89-M77-M78</f>
        <v>560.3979370629371</v>
      </c>
      <c r="N92" s="43"/>
      <c r="O92" s="80" t="s">
        <v>103</v>
      </c>
      <c r="P92" s="16"/>
      <c r="Q92" s="16"/>
      <c r="R92" s="16"/>
    </row>
    <row r="93" spans="1:18" ht="13.5" thickBot="1" x14ac:dyDescent="0.25">
      <c r="A93" s="104" t="s">
        <v>37</v>
      </c>
      <c r="B93" s="45"/>
      <c r="C93" s="45"/>
      <c r="D93" s="45"/>
      <c r="E93" s="64">
        <f>IF(D$42*D40&gt;0,E92/(D42*(D40-D41+D41*D43)/D40),0)</f>
        <v>4.2304684248731865</v>
      </c>
      <c r="F93" s="45"/>
      <c r="G93" s="45"/>
      <c r="H93" s="45"/>
      <c r="I93" s="64">
        <f>IF(H$42*H40&gt;0,I92/(H42*(H40-H41+H41*H43)/H40),0)</f>
        <v>10.570694317177075</v>
      </c>
      <c r="J93" s="45"/>
      <c r="K93" s="45"/>
      <c r="L93" s="57"/>
      <c r="M93" s="64">
        <f>IF(L$42*L40&gt;0,M92/(L42*(L40-L41+L41*L43)/L40),0)</f>
        <v>112.07958741258741</v>
      </c>
      <c r="N93" s="46"/>
      <c r="O93" s="80"/>
      <c r="P93" s="16"/>
      <c r="Q93" s="16"/>
      <c r="R93" s="16"/>
    </row>
    <row r="94" spans="1:18" x14ac:dyDescent="0.2">
      <c r="A94" s="105"/>
      <c r="B94" s="42"/>
      <c r="C94" s="42"/>
      <c r="D94" s="42"/>
      <c r="E94" s="42"/>
      <c r="F94" s="42"/>
      <c r="G94" s="42"/>
      <c r="H94" s="42"/>
      <c r="I94" s="42"/>
      <c r="J94" s="16"/>
      <c r="K94" s="42"/>
      <c r="M94" s="16"/>
      <c r="N94" s="16"/>
      <c r="P94" s="16"/>
      <c r="Q94" s="16"/>
      <c r="R94" s="16"/>
    </row>
    <row r="95" spans="1:18" x14ac:dyDescent="0.2">
      <c r="A95" s="42"/>
      <c r="B95" s="42"/>
      <c r="C95" s="42"/>
      <c r="D95" s="42"/>
      <c r="E95" s="42"/>
      <c r="F95" s="42"/>
      <c r="G95" s="42"/>
      <c r="H95" s="42"/>
      <c r="I95" s="42"/>
      <c r="J95" s="16"/>
      <c r="K95" s="42"/>
      <c r="M95" s="16"/>
      <c r="N95" s="16"/>
      <c r="P95" s="16"/>
      <c r="Q95" s="16"/>
      <c r="R95" s="16"/>
    </row>
    <row r="96" spans="1:18" x14ac:dyDescent="0.2">
      <c r="A96" s="109" t="s">
        <v>108</v>
      </c>
      <c r="B96" s="65"/>
      <c r="C96" s="66"/>
      <c r="D96" s="67"/>
      <c r="E96" s="67"/>
      <c r="F96" s="67"/>
      <c r="G96" s="67"/>
    </row>
    <row r="97" spans="1:18" x14ac:dyDescent="0.2">
      <c r="A97" s="114" t="s">
        <v>112</v>
      </c>
      <c r="B97" s="6"/>
      <c r="C97" s="6"/>
      <c r="D97" s="6"/>
      <c r="E97" s="6"/>
      <c r="F97" s="6"/>
      <c r="G97" s="6"/>
    </row>
    <row r="98" spans="1:18" x14ac:dyDescent="0.2">
      <c r="A98" s="108" t="s">
        <v>107</v>
      </c>
      <c r="C98" s="6"/>
      <c r="E98" s="6"/>
      <c r="F98" s="6"/>
      <c r="G98" s="6"/>
    </row>
    <row r="99" spans="1:18" x14ac:dyDescent="0.2">
      <c r="A99" s="106" t="s">
        <v>67</v>
      </c>
      <c r="B99" s="6"/>
      <c r="C99" s="6"/>
      <c r="D99" s="6"/>
      <c r="E99" s="6"/>
      <c r="F99" s="6"/>
      <c r="G99" s="6"/>
    </row>
    <row r="100" spans="1:18" x14ac:dyDescent="0.2">
      <c r="A100" s="107">
        <f ca="1">TODAY()</f>
        <v>45299</v>
      </c>
    </row>
    <row r="101" spans="1:18" x14ac:dyDescent="0.2">
      <c r="A101" s="5" t="s">
        <v>66</v>
      </c>
    </row>
    <row r="102" spans="1:18" ht="12.75" customHeight="1" x14ac:dyDescent="0.2">
      <c r="A102" s="110" t="s">
        <v>109</v>
      </c>
      <c r="B102" s="68"/>
      <c r="C102" s="68"/>
      <c r="D102" s="68"/>
      <c r="E102" s="68"/>
      <c r="F102" s="68"/>
      <c r="G102" s="68"/>
      <c r="H102" s="68"/>
      <c r="I102" s="68"/>
      <c r="O102" s="16"/>
    </row>
    <row r="103" spans="1:18" x14ac:dyDescent="0.2">
      <c r="A103" s="68"/>
      <c r="B103" s="68"/>
      <c r="C103" s="68"/>
      <c r="D103" s="68"/>
      <c r="E103" s="68"/>
      <c r="F103" s="68"/>
      <c r="G103" s="68"/>
      <c r="H103" s="68"/>
      <c r="I103" s="68"/>
    </row>
    <row r="104" spans="1:18" ht="14.2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2"/>
      <c r="M104" s="16"/>
      <c r="N104" s="16"/>
      <c r="P104" s="16"/>
      <c r="Q104" s="16"/>
      <c r="R104" s="16"/>
    </row>
  </sheetData>
  <sheetProtection sheet="1"/>
  <mergeCells count="1">
    <mergeCell ref="M17:N17"/>
  </mergeCells>
  <dataValidations count="9">
    <dataValidation allowBlank="1" showInputMessage="1" showErrorMessage="1" prompt="Do not use this column if you have entered data in the &quot;Whole Farm-$&quot; column or the &quot;$ per Acre&quot; column, for this line." sqref="M37:M38 E20:E35 M20:M35 I20:I35 I37:I38 E37:E38" xr:uid="{00000000-0002-0000-0000-000000000000}"/>
    <dataValidation allowBlank="1" showInputMessage="1" showErrorMessage="1" prompt="Do not use this column if you have entered data in the &quot;Whole Farm-$&quot; column or the &quot;Total $ for Crop&quot; column, for this line." sqref="N37:N38 F20:F35 N20:N35 J20:J35 J37:J38 F37:F38" xr:uid="{00000000-0002-0000-0000-000001000000}"/>
    <dataValidation allowBlank="1" showInputMessage="1" showErrorMessage="1" prompt="Do not use this column if you entered data in the &quot;Total $ for Crop&quot; or &quot;$ per Acre&quot; column, for this line." sqref="B37:B38 B47:B51 B20:B35" xr:uid="{00000000-0002-0000-0000-000002000000}"/>
    <dataValidation allowBlank="1" showInputMessage="1" showErrorMessage="1" prompt="Enter the name of any other crop." sqref="M17" xr:uid="{00000000-0002-0000-0000-000003000000}"/>
    <dataValidation type="decimal" allowBlank="1" showInputMessage="1" showErrorMessage="1" error="Value cannot exceed 100%." prompt="Do not use this column unless you have entered a dollar value in the &quot;Whole Farm-$&quot; column, for this line.  Leave this cell blank if you want to have the Whole Farm value allocated evenly across all acres." sqref="D20:D35 L37:L38 H37:H38 D37:D38 L20:L35 H20:H35" xr:uid="{00000000-0002-0000-0000-000004000000}">
      <formula1>0</formula1>
      <formula2>1</formula2>
    </dataValidation>
    <dataValidation type="decimal" allowBlank="1" showInputMessage="1" showErrorMessage="1" error="Value cannot exceed 100%." prompt="Leave this cell blank if you want the &quot;Whole Farm-$&quot; value for this line to be allocated evenly across all acres." sqref="H47:H50 L47:L50 D47:D50" xr:uid="{00000000-0002-0000-0000-000005000000}">
      <formula1>0</formula1>
      <formula2>1</formula2>
    </dataValidation>
    <dataValidation allowBlank="1" showInputMessage="1" showErrorMessage="1" error="Value cannot exceed 100%." prompt="Leave this cell blank if you want the &quot;Whole Farm-$&quot; value for this line to be allocated evenly across all acres." sqref="D51 L51 H51" xr:uid="{00000000-0002-0000-0000-000006000000}"/>
    <dataValidation type="decimal" allowBlank="1" showInputMessage="1" showErrorMessage="1" sqref="D43 L43 H43" xr:uid="{00000000-0002-0000-0000-000007000000}">
      <formula1>0</formula1>
      <formula2>1</formula2>
    </dataValidation>
    <dataValidation allowBlank="1" showErrorMessage="1" sqref="E45:F51 I45:J51 M45:N51" xr:uid="{00000000-0002-0000-0000-000008000000}"/>
  </dataValidations>
  <hyperlinks>
    <hyperlink ref="A98" r:id="rId1" xr:uid="{3F303DC6-5BF0-4267-A9A7-8ED672DBED56}"/>
    <hyperlink ref="A3" r:id="rId2" display="See Ag Decision Maker File A1-20 for more information." xr:uid="{6374BCE7-58AC-465A-A244-10021BEA1A22}"/>
  </hyperlinks>
  <printOptions horizontalCentered="1" verticalCentered="1"/>
  <pageMargins left="0.25" right="0.25" top="0.75" bottom="0.75" header="0.3" footer="0.3"/>
  <pageSetup scale="70" fitToHeight="2" orientation="landscape" r:id="rId3"/>
  <headerFooter alignWithMargins="0"/>
  <rowBreaks count="1" manualBreakCount="1">
    <brk id="54" max="1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0A24-C9B5-4B31-89EC-362F2EC3D04D}">
  <dimension ref="A1:W104"/>
  <sheetViews>
    <sheetView showGridLines="0" zoomScaleNormal="100" workbookViewId="0"/>
  </sheetViews>
  <sheetFormatPr defaultColWidth="8.85546875" defaultRowHeight="12.75" x14ac:dyDescent="0.2"/>
  <cols>
    <col min="1" max="1" width="45.7109375" style="5" customWidth="1"/>
    <col min="2" max="2" width="13.7109375" style="5" customWidth="1"/>
    <col min="3" max="3" width="3.7109375" style="5" customWidth="1"/>
    <col min="4" max="6" width="10.7109375" style="5" customWidth="1"/>
    <col min="7" max="7" width="2.7109375" style="5" customWidth="1"/>
    <col min="8" max="10" width="10.7109375" style="5" customWidth="1"/>
    <col min="11" max="11" width="2.7109375" style="5" customWidth="1"/>
    <col min="12" max="14" width="10.7109375" style="5" customWidth="1"/>
    <col min="15" max="16384" width="8.85546875" style="5"/>
  </cols>
  <sheetData>
    <row r="1" spans="1:14" s="37" customFormat="1" ht="34.9" customHeight="1" thickBot="1" x14ac:dyDescent="0.35">
      <c r="A1" s="84" t="s">
        <v>41</v>
      </c>
      <c r="N1" s="113" t="s">
        <v>111</v>
      </c>
    </row>
    <row r="2" spans="1:14" ht="16.5" thickTop="1" x14ac:dyDescent="0.25">
      <c r="A2" s="85" t="s">
        <v>73</v>
      </c>
      <c r="B2" s="1"/>
      <c r="C2" s="1"/>
      <c r="D2" s="1"/>
      <c r="E2" s="1"/>
      <c r="F2" s="1"/>
      <c r="G2" s="1"/>
      <c r="H2" s="1"/>
      <c r="I2" s="1"/>
      <c r="J2" s="1"/>
    </row>
    <row r="3" spans="1:14" ht="12.4" customHeight="1" x14ac:dyDescent="0.2">
      <c r="A3" s="93" t="s">
        <v>110</v>
      </c>
      <c r="B3" s="4"/>
      <c r="C3" s="4"/>
      <c r="D3" s="4"/>
      <c r="E3" s="4"/>
      <c r="F3" s="4"/>
      <c r="G3" s="4"/>
      <c r="H3" s="4"/>
      <c r="I3" s="4"/>
      <c r="J3" s="4"/>
    </row>
    <row r="4" spans="1:14" ht="12.4" customHeight="1" x14ac:dyDescent="0.2">
      <c r="A4" s="86"/>
      <c r="C4" s="4"/>
      <c r="D4" s="4"/>
      <c r="E4" s="4"/>
      <c r="F4" s="4"/>
      <c r="G4" s="4"/>
      <c r="H4" s="4"/>
      <c r="I4" s="4"/>
      <c r="J4" s="4"/>
    </row>
    <row r="5" spans="1:14" ht="12.4" customHeight="1" x14ac:dyDescent="0.2">
      <c r="A5" s="87" t="s">
        <v>104</v>
      </c>
      <c r="B5" s="82"/>
      <c r="C5" s="4"/>
      <c r="D5" s="4"/>
      <c r="E5" s="4"/>
      <c r="F5" s="4"/>
      <c r="G5" s="4"/>
      <c r="H5" s="4"/>
      <c r="I5" s="4"/>
      <c r="J5" s="4"/>
    </row>
    <row r="6" spans="1:14" x14ac:dyDescent="0.2">
      <c r="A6" s="88" t="s">
        <v>68</v>
      </c>
      <c r="B6" s="30"/>
      <c r="C6" s="6"/>
      <c r="D6" s="6"/>
      <c r="E6" s="6"/>
      <c r="F6" s="6"/>
      <c r="G6" s="6"/>
      <c r="H6" s="6"/>
      <c r="I6" s="6"/>
      <c r="J6" s="6"/>
    </row>
    <row r="7" spans="1:14" ht="13.5" thickBot="1" x14ac:dyDescent="0.25">
      <c r="A7" s="89"/>
      <c r="B7" s="6"/>
      <c r="C7" s="6"/>
      <c r="D7" s="6"/>
      <c r="E7" s="6"/>
      <c r="F7" s="6"/>
      <c r="G7" s="6"/>
      <c r="H7" s="6"/>
      <c r="I7" s="6"/>
      <c r="J7" s="6"/>
    </row>
    <row r="8" spans="1:14" x14ac:dyDescent="0.2">
      <c r="A8" s="90" t="s">
        <v>71</v>
      </c>
      <c r="B8" s="7"/>
      <c r="C8" s="7"/>
      <c r="D8" s="7"/>
      <c r="E8" s="7"/>
      <c r="F8" s="7"/>
      <c r="G8" s="7"/>
      <c r="H8" s="38"/>
      <c r="I8" s="38"/>
      <c r="J8" s="38"/>
      <c r="K8" s="39"/>
      <c r="L8" s="39"/>
      <c r="M8" s="39"/>
      <c r="N8" s="40"/>
    </row>
    <row r="9" spans="1:14" x14ac:dyDescent="0.2">
      <c r="A9" s="91" t="s">
        <v>72</v>
      </c>
      <c r="B9" s="8"/>
      <c r="C9" s="8"/>
      <c r="D9" s="8"/>
      <c r="E9" s="8"/>
      <c r="F9" s="8"/>
      <c r="G9" s="8"/>
      <c r="H9" s="41"/>
      <c r="I9" s="41"/>
      <c r="J9" s="41"/>
      <c r="K9" s="42"/>
      <c r="L9" s="42"/>
      <c r="M9" s="42"/>
      <c r="N9" s="43"/>
    </row>
    <row r="10" spans="1:14" x14ac:dyDescent="0.2">
      <c r="A10" s="91" t="s">
        <v>77</v>
      </c>
      <c r="B10" s="8"/>
      <c r="C10" s="8"/>
      <c r="D10" s="8"/>
      <c r="E10" s="8"/>
      <c r="F10" s="8"/>
      <c r="G10" s="8"/>
      <c r="H10" s="41"/>
      <c r="I10" s="41"/>
      <c r="J10" s="41"/>
      <c r="K10" s="42"/>
      <c r="L10" s="42"/>
      <c r="M10" s="42"/>
      <c r="N10" s="43"/>
    </row>
    <row r="11" spans="1:14" x14ac:dyDescent="0.2">
      <c r="A11" s="91" t="s">
        <v>40</v>
      </c>
      <c r="B11" s="8"/>
      <c r="C11" s="8"/>
      <c r="D11" s="8"/>
      <c r="E11" s="8"/>
      <c r="F11" s="8"/>
      <c r="G11" s="8"/>
      <c r="H11" s="41"/>
      <c r="I11" s="41"/>
      <c r="J11" s="41"/>
      <c r="K11" s="42"/>
      <c r="L11" s="42"/>
      <c r="M11" s="42"/>
      <c r="N11" s="43"/>
    </row>
    <row r="12" spans="1:14" x14ac:dyDescent="0.2">
      <c r="A12" s="91" t="s">
        <v>15</v>
      </c>
      <c r="B12" s="8"/>
      <c r="C12" s="8"/>
      <c r="D12" s="8"/>
      <c r="E12" s="8"/>
      <c r="F12" s="8"/>
      <c r="G12" s="8"/>
      <c r="H12" s="41"/>
      <c r="I12" s="41"/>
      <c r="J12" s="41"/>
      <c r="K12" s="42"/>
      <c r="L12" s="42"/>
      <c r="M12" s="42"/>
      <c r="N12" s="43"/>
    </row>
    <row r="13" spans="1:14" x14ac:dyDescent="0.2">
      <c r="A13" s="91" t="s">
        <v>16</v>
      </c>
      <c r="B13" s="8"/>
      <c r="C13" s="8"/>
      <c r="D13" s="8"/>
      <c r="E13" s="8"/>
      <c r="F13" s="8"/>
      <c r="G13" s="8"/>
      <c r="H13" s="41"/>
      <c r="I13" s="41"/>
      <c r="J13" s="41"/>
      <c r="K13" s="42"/>
      <c r="L13" s="42"/>
      <c r="M13" s="42"/>
      <c r="N13" s="43"/>
    </row>
    <row r="14" spans="1:14" ht="13.5" thickBot="1" x14ac:dyDescent="0.25">
      <c r="A14" s="92" t="s">
        <v>39</v>
      </c>
      <c r="B14" s="9"/>
      <c r="C14" s="9"/>
      <c r="D14" s="9"/>
      <c r="E14" s="9"/>
      <c r="F14" s="9"/>
      <c r="G14" s="9"/>
      <c r="H14" s="44"/>
      <c r="I14" s="44"/>
      <c r="J14" s="44"/>
      <c r="K14" s="45"/>
      <c r="L14" s="45"/>
      <c r="M14" s="45"/>
      <c r="N14" s="46"/>
    </row>
    <row r="15" spans="1:14" x14ac:dyDescent="0.2">
      <c r="A15" s="8"/>
      <c r="B15" s="8"/>
      <c r="C15" s="8"/>
      <c r="D15" s="8"/>
      <c r="E15" s="8"/>
      <c r="F15" s="8"/>
      <c r="G15" s="8"/>
      <c r="H15" s="41"/>
      <c r="I15" s="41"/>
      <c r="J15" s="41"/>
      <c r="K15" s="42"/>
      <c r="L15" s="42"/>
      <c r="M15" s="42"/>
      <c r="N15" s="42"/>
    </row>
    <row r="16" spans="1:14" x14ac:dyDescent="0.2">
      <c r="A16" s="94" t="s">
        <v>24</v>
      </c>
      <c r="B16" s="10"/>
      <c r="C16" s="6"/>
      <c r="D16" s="6"/>
      <c r="E16" s="6"/>
      <c r="F16" s="6"/>
      <c r="G16" s="6"/>
      <c r="H16" s="6"/>
      <c r="I16" s="6"/>
      <c r="J16" s="6"/>
      <c r="L16" s="11" t="s">
        <v>34</v>
      </c>
    </row>
    <row r="17" spans="1:18" x14ac:dyDescent="0.2">
      <c r="A17" s="95" t="s">
        <v>63</v>
      </c>
      <c r="B17" s="6"/>
      <c r="C17" s="6"/>
      <c r="E17" s="12" t="s">
        <v>0</v>
      </c>
      <c r="F17" s="6"/>
      <c r="G17" s="6"/>
      <c r="I17" s="13" t="s">
        <v>1</v>
      </c>
      <c r="J17" s="6"/>
      <c r="L17" s="12" t="s">
        <v>43</v>
      </c>
      <c r="M17" s="115" t="s">
        <v>65</v>
      </c>
      <c r="N17" s="115"/>
      <c r="O17" s="16"/>
      <c r="P17" s="16"/>
      <c r="Q17" s="16"/>
      <c r="R17" s="16"/>
    </row>
    <row r="18" spans="1:18" x14ac:dyDescent="0.2">
      <c r="A18" s="4" t="s">
        <v>44</v>
      </c>
      <c r="B18" s="14" t="s">
        <v>2</v>
      </c>
      <c r="C18" s="14"/>
      <c r="D18" s="14" t="s">
        <v>17</v>
      </c>
      <c r="E18" s="14" t="s">
        <v>51</v>
      </c>
      <c r="F18" s="14" t="s">
        <v>52</v>
      </c>
      <c r="G18" s="14"/>
      <c r="H18" s="14" t="s">
        <v>17</v>
      </c>
      <c r="I18" s="14" t="s">
        <v>51</v>
      </c>
      <c r="J18" s="14" t="s">
        <v>52</v>
      </c>
      <c r="K18" s="15"/>
      <c r="L18" s="14" t="s">
        <v>17</v>
      </c>
      <c r="M18" s="14" t="s">
        <v>51</v>
      </c>
      <c r="N18" s="14" t="s">
        <v>52</v>
      </c>
      <c r="O18" s="80" t="s">
        <v>82</v>
      </c>
      <c r="P18" s="16"/>
      <c r="Q18" s="16"/>
      <c r="R18" s="16"/>
    </row>
    <row r="19" spans="1:18" x14ac:dyDescent="0.2">
      <c r="A19" s="17" t="s">
        <v>54</v>
      </c>
      <c r="B19" s="14" t="s">
        <v>3</v>
      </c>
      <c r="C19" s="14"/>
      <c r="D19" s="14" t="s">
        <v>18</v>
      </c>
      <c r="E19" s="14" t="s">
        <v>19</v>
      </c>
      <c r="F19" s="14" t="s">
        <v>42</v>
      </c>
      <c r="G19" s="14"/>
      <c r="H19" s="14" t="s">
        <v>18</v>
      </c>
      <c r="I19" s="14" t="s">
        <v>19</v>
      </c>
      <c r="J19" s="14" t="s">
        <v>42</v>
      </c>
      <c r="K19" s="15"/>
      <c r="L19" s="14" t="s">
        <v>18</v>
      </c>
      <c r="M19" s="14" t="s">
        <v>19</v>
      </c>
      <c r="N19" s="14" t="s">
        <v>42</v>
      </c>
      <c r="O19" s="80" t="s">
        <v>83</v>
      </c>
      <c r="P19" s="16"/>
      <c r="Q19" s="16"/>
      <c r="R19" s="16"/>
    </row>
    <row r="20" spans="1:18" x14ac:dyDescent="0.2">
      <c r="A20" s="89" t="s">
        <v>23</v>
      </c>
      <c r="B20" s="18"/>
      <c r="C20" s="6"/>
      <c r="D20" s="19"/>
      <c r="E20" s="18"/>
      <c r="F20" s="20"/>
      <c r="G20" s="6"/>
      <c r="H20" s="19"/>
      <c r="I20" s="18"/>
      <c r="J20" s="20"/>
      <c r="L20" s="19"/>
      <c r="M20" s="18"/>
      <c r="N20" s="20"/>
      <c r="O20" s="80" t="s">
        <v>84</v>
      </c>
      <c r="P20" s="16"/>
      <c r="Q20" s="16"/>
      <c r="R20" s="16"/>
    </row>
    <row r="21" spans="1:18" x14ac:dyDescent="0.2">
      <c r="A21" s="89" t="s">
        <v>20</v>
      </c>
      <c r="B21" s="18"/>
      <c r="C21" s="6"/>
      <c r="D21" s="19"/>
      <c r="E21" s="18"/>
      <c r="F21" s="20"/>
      <c r="G21" s="6"/>
      <c r="H21" s="19"/>
      <c r="I21" s="18"/>
      <c r="J21" s="20"/>
      <c r="L21" s="19"/>
      <c r="M21" s="18"/>
      <c r="N21" s="20"/>
      <c r="O21" s="80" t="s">
        <v>85</v>
      </c>
      <c r="P21" s="16"/>
      <c r="Q21" s="16"/>
      <c r="R21" s="16"/>
    </row>
    <row r="22" spans="1:18" x14ac:dyDescent="0.2">
      <c r="A22" s="89" t="s">
        <v>21</v>
      </c>
      <c r="B22" s="18"/>
      <c r="C22" s="6"/>
      <c r="D22" s="19"/>
      <c r="E22" s="18"/>
      <c r="F22" s="20"/>
      <c r="G22" s="6"/>
      <c r="H22" s="19"/>
      <c r="I22" s="18"/>
      <c r="J22" s="20"/>
      <c r="L22" s="19"/>
      <c r="M22" s="18"/>
      <c r="N22" s="20"/>
      <c r="O22" s="80"/>
      <c r="P22" s="16"/>
      <c r="Q22" s="16"/>
      <c r="R22" s="16"/>
    </row>
    <row r="23" spans="1:18" x14ac:dyDescent="0.2">
      <c r="A23" s="89" t="s">
        <v>4</v>
      </c>
      <c r="B23" s="18"/>
      <c r="C23" s="6"/>
      <c r="D23" s="19"/>
      <c r="E23" s="18"/>
      <c r="F23" s="20"/>
      <c r="G23" s="6"/>
      <c r="H23" s="19"/>
      <c r="I23" s="18"/>
      <c r="J23" s="20"/>
      <c r="L23" s="19"/>
      <c r="M23" s="18"/>
      <c r="N23" s="20"/>
      <c r="O23" s="80" t="s">
        <v>66</v>
      </c>
      <c r="P23" s="16"/>
      <c r="Q23" s="16"/>
      <c r="R23" s="16"/>
    </row>
    <row r="24" spans="1:18" x14ac:dyDescent="0.2">
      <c r="A24" s="89" t="s">
        <v>22</v>
      </c>
      <c r="B24" s="18"/>
      <c r="C24" s="6"/>
      <c r="D24" s="19"/>
      <c r="E24" s="18"/>
      <c r="F24" s="20"/>
      <c r="G24" s="6"/>
      <c r="H24" s="19"/>
      <c r="I24" s="18"/>
      <c r="J24" s="20"/>
      <c r="L24" s="19"/>
      <c r="M24" s="18"/>
      <c r="N24" s="20"/>
      <c r="O24" s="80" t="s">
        <v>66</v>
      </c>
      <c r="P24" s="16"/>
      <c r="Q24" s="16"/>
      <c r="R24" s="16"/>
    </row>
    <row r="25" spans="1:18" x14ac:dyDescent="0.2">
      <c r="A25" s="89" t="s">
        <v>5</v>
      </c>
      <c r="B25" s="18"/>
      <c r="C25" s="6"/>
      <c r="D25" s="19"/>
      <c r="E25" s="18"/>
      <c r="F25" s="20"/>
      <c r="G25" s="6"/>
      <c r="H25" s="19"/>
      <c r="I25" s="18"/>
      <c r="J25" s="20"/>
      <c r="L25" s="19"/>
      <c r="M25" s="18"/>
      <c r="N25" s="20"/>
      <c r="O25" s="80" t="s">
        <v>66</v>
      </c>
      <c r="P25" s="16"/>
      <c r="Q25" s="16"/>
      <c r="R25" s="16"/>
    </row>
    <row r="26" spans="1:18" x14ac:dyDescent="0.2">
      <c r="A26" s="89" t="s">
        <v>6</v>
      </c>
      <c r="B26" s="18"/>
      <c r="C26" s="6"/>
      <c r="D26" s="19"/>
      <c r="E26" s="18"/>
      <c r="F26" s="20"/>
      <c r="G26" s="6"/>
      <c r="H26" s="19"/>
      <c r="I26" s="18"/>
      <c r="J26" s="20"/>
      <c r="L26" s="19"/>
      <c r="M26" s="18"/>
      <c r="N26" s="20"/>
      <c r="O26" s="80" t="s">
        <v>66</v>
      </c>
      <c r="P26" s="16"/>
      <c r="Q26" s="16"/>
      <c r="R26" s="16"/>
    </row>
    <row r="27" spans="1:18" x14ac:dyDescent="0.2">
      <c r="A27" s="89" t="s">
        <v>7</v>
      </c>
      <c r="B27" s="18"/>
      <c r="C27" s="6"/>
      <c r="D27" s="19"/>
      <c r="E27" s="18"/>
      <c r="F27" s="20"/>
      <c r="G27" s="6"/>
      <c r="H27" s="19"/>
      <c r="I27" s="18"/>
      <c r="J27" s="20"/>
      <c r="L27" s="19"/>
      <c r="M27" s="18"/>
      <c r="N27" s="20"/>
      <c r="O27" s="80" t="s">
        <v>66</v>
      </c>
      <c r="P27" s="16"/>
      <c r="Q27" s="16"/>
      <c r="R27" s="16"/>
    </row>
    <row r="28" spans="1:18" x14ac:dyDescent="0.2">
      <c r="A28" s="89" t="s">
        <v>8</v>
      </c>
      <c r="B28" s="18"/>
      <c r="C28" s="6"/>
      <c r="D28" s="19"/>
      <c r="E28" s="18"/>
      <c r="F28" s="20"/>
      <c r="G28" s="6"/>
      <c r="H28" s="19"/>
      <c r="I28" s="18"/>
      <c r="J28" s="20"/>
      <c r="L28" s="19"/>
      <c r="M28" s="18"/>
      <c r="N28" s="20"/>
      <c r="O28" s="80" t="s">
        <v>66</v>
      </c>
      <c r="P28" s="16"/>
      <c r="Q28" s="16"/>
      <c r="R28" s="16"/>
    </row>
    <row r="29" spans="1:18" x14ac:dyDescent="0.2">
      <c r="A29" s="89" t="s">
        <v>47</v>
      </c>
      <c r="B29" s="18"/>
      <c r="C29" s="6"/>
      <c r="D29" s="19"/>
      <c r="E29" s="18"/>
      <c r="F29" s="20"/>
      <c r="G29" s="6"/>
      <c r="H29" s="19"/>
      <c r="I29" s="18"/>
      <c r="J29" s="20"/>
      <c r="L29" s="19"/>
      <c r="M29" s="18"/>
      <c r="N29" s="20"/>
      <c r="O29" s="80" t="s">
        <v>66</v>
      </c>
      <c r="P29" s="16"/>
      <c r="Q29" s="16"/>
      <c r="R29" s="16"/>
    </row>
    <row r="30" spans="1:18" x14ac:dyDescent="0.2">
      <c r="A30" s="89" t="s">
        <v>9</v>
      </c>
      <c r="B30" s="18"/>
      <c r="C30" s="6"/>
      <c r="D30" s="19"/>
      <c r="E30" s="18"/>
      <c r="F30" s="20"/>
      <c r="G30" s="6"/>
      <c r="H30" s="19"/>
      <c r="I30" s="18"/>
      <c r="J30" s="20"/>
      <c r="L30" s="19"/>
      <c r="M30" s="18"/>
      <c r="N30" s="20"/>
      <c r="O30" s="80" t="s">
        <v>66</v>
      </c>
      <c r="P30" s="16"/>
      <c r="Q30" s="16"/>
      <c r="R30" s="16"/>
    </row>
    <row r="31" spans="1:18" x14ac:dyDescent="0.2">
      <c r="A31" s="89" t="s">
        <v>27</v>
      </c>
      <c r="B31" s="18"/>
      <c r="C31" s="6"/>
      <c r="D31" s="19"/>
      <c r="E31" s="18"/>
      <c r="F31" s="20"/>
      <c r="G31" s="6"/>
      <c r="H31" s="19"/>
      <c r="I31" s="18"/>
      <c r="J31" s="20"/>
      <c r="L31" s="19"/>
      <c r="M31" s="18"/>
      <c r="N31" s="20"/>
      <c r="O31" s="80" t="s">
        <v>66</v>
      </c>
      <c r="P31" s="16"/>
      <c r="Q31" s="16"/>
      <c r="R31" s="16"/>
    </row>
    <row r="32" spans="1:18" x14ac:dyDescent="0.2">
      <c r="A32" s="89" t="s">
        <v>45</v>
      </c>
      <c r="B32" s="18"/>
      <c r="C32" s="6"/>
      <c r="D32" s="19"/>
      <c r="E32" s="18"/>
      <c r="F32" s="20"/>
      <c r="G32" s="6"/>
      <c r="H32" s="19"/>
      <c r="I32" s="18"/>
      <c r="J32" s="20"/>
      <c r="L32" s="19"/>
      <c r="M32" s="18"/>
      <c r="N32" s="20"/>
      <c r="O32" s="80" t="s">
        <v>66</v>
      </c>
      <c r="P32" s="16"/>
      <c r="Q32" s="16"/>
      <c r="R32" s="16"/>
    </row>
    <row r="33" spans="1:23" x14ac:dyDescent="0.2">
      <c r="A33" s="89" t="s">
        <v>10</v>
      </c>
      <c r="B33" s="18"/>
      <c r="C33" s="6"/>
      <c r="D33" s="19"/>
      <c r="E33" s="18"/>
      <c r="F33" s="20"/>
      <c r="G33" s="6"/>
      <c r="H33" s="19"/>
      <c r="I33" s="18"/>
      <c r="J33" s="20"/>
      <c r="L33" s="19"/>
      <c r="M33" s="18"/>
      <c r="N33" s="20"/>
      <c r="O33" s="80" t="s">
        <v>86</v>
      </c>
      <c r="P33" s="16"/>
      <c r="Q33" s="16"/>
      <c r="R33" s="16"/>
    </row>
    <row r="34" spans="1:23" x14ac:dyDescent="0.2">
      <c r="A34" s="89" t="s">
        <v>11</v>
      </c>
      <c r="B34" s="18"/>
      <c r="C34" s="6"/>
      <c r="D34" s="19"/>
      <c r="E34" s="18"/>
      <c r="F34" s="20"/>
      <c r="G34" s="6"/>
      <c r="H34" s="19"/>
      <c r="I34" s="18"/>
      <c r="J34" s="20"/>
      <c r="L34" s="19"/>
      <c r="M34" s="18"/>
      <c r="N34" s="20"/>
      <c r="O34" s="80"/>
      <c r="P34" s="16"/>
      <c r="Q34" s="16"/>
      <c r="R34" s="16"/>
    </row>
    <row r="35" spans="1:23" x14ac:dyDescent="0.2">
      <c r="A35" s="89" t="s">
        <v>46</v>
      </c>
      <c r="B35" s="18"/>
      <c r="C35" s="6"/>
      <c r="D35" s="19"/>
      <c r="E35" s="18"/>
      <c r="F35" s="20"/>
      <c r="G35" s="6"/>
      <c r="H35" s="19"/>
      <c r="I35" s="18"/>
      <c r="J35" s="20"/>
      <c r="L35" s="19"/>
      <c r="M35" s="18"/>
      <c r="N35" s="20"/>
      <c r="O35" s="80" t="s">
        <v>87</v>
      </c>
      <c r="P35" s="16"/>
      <c r="Q35" s="16"/>
      <c r="R35" s="16"/>
    </row>
    <row r="36" spans="1:23" x14ac:dyDescent="0.2">
      <c r="A36" s="12" t="s">
        <v>49</v>
      </c>
      <c r="B36" s="21"/>
      <c r="C36" s="6"/>
      <c r="D36" s="6"/>
      <c r="E36" s="4" t="str">
        <f>E17</f>
        <v>Corn</v>
      </c>
      <c r="F36" s="6"/>
      <c r="G36" s="6"/>
      <c r="H36" s="6"/>
      <c r="I36" s="4" t="str">
        <f>I17</f>
        <v>Soybeans</v>
      </c>
      <c r="J36" s="6"/>
      <c r="L36" s="6"/>
      <c r="M36" s="4" t="str">
        <f>M17</f>
        <v>Hay</v>
      </c>
      <c r="N36" s="6"/>
      <c r="O36" s="80"/>
      <c r="P36" s="16"/>
      <c r="Q36" s="16"/>
      <c r="R36" s="16"/>
    </row>
    <row r="37" spans="1:23" x14ac:dyDescent="0.2">
      <c r="A37" s="89" t="s">
        <v>12</v>
      </c>
      <c r="B37" s="18"/>
      <c r="C37" s="6"/>
      <c r="D37" s="19"/>
      <c r="E37" s="18"/>
      <c r="F37" s="20"/>
      <c r="G37" s="6"/>
      <c r="H37" s="19"/>
      <c r="I37" s="18"/>
      <c r="J37" s="20"/>
      <c r="L37" s="19"/>
      <c r="M37" s="18"/>
      <c r="N37" s="20"/>
      <c r="O37" s="80" t="s">
        <v>88</v>
      </c>
      <c r="P37" s="16"/>
      <c r="Q37" s="16"/>
      <c r="R37" s="16"/>
    </row>
    <row r="38" spans="1:23" x14ac:dyDescent="0.2">
      <c r="A38" s="89" t="s">
        <v>13</v>
      </c>
      <c r="B38" s="18"/>
      <c r="C38" s="6"/>
      <c r="D38" s="19"/>
      <c r="E38" s="18"/>
      <c r="F38" s="20"/>
      <c r="G38" s="6"/>
      <c r="H38" s="19"/>
      <c r="I38" s="18"/>
      <c r="J38" s="20"/>
      <c r="L38" s="19"/>
      <c r="M38" s="18"/>
      <c r="N38" s="20"/>
      <c r="O38" s="80" t="s">
        <v>89</v>
      </c>
      <c r="P38" s="16"/>
      <c r="Q38" s="16"/>
      <c r="R38" s="16"/>
    </row>
    <row r="39" spans="1:23" x14ac:dyDescent="0.2">
      <c r="A39" s="6"/>
      <c r="B39" s="21"/>
      <c r="C39" s="6"/>
      <c r="D39" s="6"/>
      <c r="E39" s="6"/>
      <c r="F39" s="6"/>
      <c r="G39" s="6"/>
      <c r="H39" s="6"/>
      <c r="I39" s="6"/>
      <c r="J39" s="6"/>
      <c r="L39" s="6"/>
      <c r="M39" s="6"/>
      <c r="N39" s="6"/>
      <c r="O39" s="80"/>
      <c r="P39" s="16"/>
      <c r="Q39" s="16"/>
      <c r="R39" s="16"/>
    </row>
    <row r="40" spans="1:23" x14ac:dyDescent="0.2">
      <c r="A40" s="89" t="s">
        <v>55</v>
      </c>
      <c r="B40" s="22"/>
      <c r="C40" s="6"/>
      <c r="D40" s="83"/>
      <c r="E40" s="24" t="s">
        <v>26</v>
      </c>
      <c r="F40" s="14"/>
      <c r="G40" s="14"/>
      <c r="H40" s="83"/>
      <c r="I40" s="24" t="s">
        <v>26</v>
      </c>
      <c r="J40" s="14"/>
      <c r="K40" s="14"/>
      <c r="L40" s="83"/>
      <c r="M40" s="24" t="s">
        <v>26</v>
      </c>
      <c r="O40" s="81"/>
      <c r="P40" s="16"/>
      <c r="Q40" s="16"/>
      <c r="R40" s="16"/>
    </row>
    <row r="41" spans="1:23" x14ac:dyDescent="0.2">
      <c r="A41" s="96" t="s">
        <v>69</v>
      </c>
      <c r="B41" s="22"/>
      <c r="C41" s="6"/>
      <c r="D41" s="83"/>
      <c r="E41" s="24" t="s">
        <v>26</v>
      </c>
      <c r="F41" s="14"/>
      <c r="G41" s="14"/>
      <c r="H41" s="83"/>
      <c r="I41" s="24" t="s">
        <v>26</v>
      </c>
      <c r="J41" s="14"/>
      <c r="K41" s="14"/>
      <c r="L41" s="83"/>
      <c r="M41" s="24" t="s">
        <v>26</v>
      </c>
      <c r="O41" s="81" t="s">
        <v>90</v>
      </c>
      <c r="P41" s="16"/>
      <c r="Q41" s="16"/>
      <c r="R41" s="16"/>
    </row>
    <row r="42" spans="1:23" x14ac:dyDescent="0.2">
      <c r="A42" s="89" t="s">
        <v>35</v>
      </c>
      <c r="B42" s="22"/>
      <c r="C42" s="6"/>
      <c r="D42" s="83"/>
      <c r="E42" s="24" t="s">
        <v>36</v>
      </c>
      <c r="F42" s="14"/>
      <c r="G42" s="14"/>
      <c r="H42" s="83"/>
      <c r="I42" s="24" t="s">
        <v>36</v>
      </c>
      <c r="J42" s="14"/>
      <c r="K42" s="14"/>
      <c r="L42" s="83"/>
      <c r="M42" s="24" t="s">
        <v>64</v>
      </c>
      <c r="O42" s="81"/>
      <c r="P42" s="16"/>
      <c r="Q42" s="16"/>
      <c r="R42" s="16"/>
    </row>
    <row r="43" spans="1:23" x14ac:dyDescent="0.2">
      <c r="A43" s="89" t="s">
        <v>56</v>
      </c>
      <c r="D43" s="19"/>
      <c r="E43" s="25" t="s">
        <v>53</v>
      </c>
      <c r="H43" s="19"/>
      <c r="I43" s="25" t="s">
        <v>53</v>
      </c>
      <c r="L43" s="19"/>
      <c r="M43" s="25" t="s">
        <v>53</v>
      </c>
      <c r="O43" s="81" t="s">
        <v>91</v>
      </c>
      <c r="P43" s="16"/>
      <c r="Q43" s="16"/>
      <c r="R43" s="16"/>
    </row>
    <row r="44" spans="1:23" x14ac:dyDescent="0.2">
      <c r="A44" s="6"/>
      <c r="B44" s="14" t="s">
        <v>2</v>
      </c>
      <c r="C44" s="14"/>
      <c r="D44" s="14" t="s">
        <v>17</v>
      </c>
      <c r="E44" s="26"/>
      <c r="F44" s="25"/>
      <c r="G44" s="27"/>
      <c r="H44" s="14" t="s">
        <v>17</v>
      </c>
      <c r="I44" s="26"/>
      <c r="J44" s="25"/>
      <c r="K44" s="27"/>
      <c r="L44" s="14" t="s">
        <v>17</v>
      </c>
      <c r="M44" s="26"/>
      <c r="N44" s="25"/>
      <c r="O44" s="81"/>
      <c r="P44" s="16"/>
      <c r="Q44" s="16"/>
      <c r="R44" s="16"/>
    </row>
    <row r="45" spans="1:23" x14ac:dyDescent="0.2">
      <c r="A45" s="12" t="s">
        <v>50</v>
      </c>
      <c r="B45" s="14" t="s">
        <v>3</v>
      </c>
      <c r="C45" s="14"/>
      <c r="D45" s="14" t="s">
        <v>18</v>
      </c>
      <c r="E45" s="47"/>
      <c r="F45" s="47"/>
      <c r="G45" s="10"/>
      <c r="H45" s="14" t="s">
        <v>18</v>
      </c>
      <c r="I45" s="47"/>
      <c r="J45" s="47"/>
      <c r="K45" s="16"/>
      <c r="L45" s="14" t="s">
        <v>18</v>
      </c>
      <c r="M45" s="47"/>
      <c r="N45" s="47"/>
      <c r="O45" s="80"/>
      <c r="P45" s="16"/>
      <c r="Q45" s="16"/>
      <c r="R45" s="16"/>
      <c r="S45" s="16"/>
      <c r="T45" s="16"/>
      <c r="U45" s="16"/>
      <c r="V45" s="16"/>
      <c r="W45" s="16"/>
    </row>
    <row r="46" spans="1:23" x14ac:dyDescent="0.2">
      <c r="A46" s="97" t="s">
        <v>106</v>
      </c>
      <c r="B46" s="14"/>
      <c r="C46" s="14"/>
      <c r="D46" s="14"/>
      <c r="E46" s="47"/>
      <c r="F46" s="47"/>
      <c r="G46" s="10"/>
      <c r="H46" s="14"/>
      <c r="I46" s="47"/>
      <c r="J46" s="47"/>
      <c r="K46" s="16"/>
      <c r="L46" s="14"/>
      <c r="M46" s="47"/>
      <c r="N46" s="47"/>
      <c r="O46" s="80"/>
      <c r="P46" s="16"/>
      <c r="Q46" s="16"/>
      <c r="R46" s="16"/>
      <c r="S46" s="16"/>
      <c r="T46" s="16"/>
      <c r="U46" s="16"/>
      <c r="V46" s="16"/>
      <c r="W46" s="16"/>
    </row>
    <row r="47" spans="1:23" x14ac:dyDescent="0.2">
      <c r="A47" s="96" t="s">
        <v>62</v>
      </c>
      <c r="B47" s="18"/>
      <c r="C47" s="6"/>
      <c r="D47" s="19"/>
      <c r="E47" s="47"/>
      <c r="F47" s="47"/>
      <c r="G47" s="6"/>
      <c r="H47" s="19"/>
      <c r="I47" s="47"/>
      <c r="J47" s="47"/>
      <c r="K47" s="16"/>
      <c r="L47" s="19"/>
      <c r="M47" s="47"/>
      <c r="N47" s="47"/>
      <c r="O47" s="80" t="s">
        <v>92</v>
      </c>
      <c r="P47" s="16"/>
      <c r="Q47" s="16"/>
      <c r="R47" s="16"/>
    </row>
    <row r="48" spans="1:23" x14ac:dyDescent="0.2">
      <c r="A48" s="96" t="s">
        <v>58</v>
      </c>
      <c r="B48" s="18"/>
      <c r="C48" s="6"/>
      <c r="D48" s="19"/>
      <c r="E48" s="47"/>
      <c r="F48" s="47"/>
      <c r="G48" s="6"/>
      <c r="H48" s="19"/>
      <c r="I48" s="47"/>
      <c r="J48" s="47"/>
      <c r="K48" s="16"/>
      <c r="L48" s="19"/>
      <c r="M48" s="47"/>
      <c r="N48" s="47"/>
      <c r="O48" s="80" t="s">
        <v>93</v>
      </c>
      <c r="P48" s="16"/>
      <c r="Q48" s="16"/>
      <c r="R48" s="16"/>
    </row>
    <row r="49" spans="1:18" x14ac:dyDescent="0.2">
      <c r="A49" s="98" t="s">
        <v>59</v>
      </c>
      <c r="B49" s="18"/>
      <c r="C49" s="6"/>
      <c r="D49" s="19"/>
      <c r="E49" s="47"/>
      <c r="F49" s="47"/>
      <c r="G49" s="6"/>
      <c r="H49" s="19"/>
      <c r="I49" s="47"/>
      <c r="J49" s="47"/>
      <c r="K49" s="16"/>
      <c r="L49" s="19"/>
      <c r="M49" s="47"/>
      <c r="N49" s="47"/>
      <c r="O49" s="80" t="s">
        <v>94</v>
      </c>
      <c r="P49" s="16"/>
      <c r="Q49" s="16"/>
      <c r="R49" s="16"/>
    </row>
    <row r="50" spans="1:18" x14ac:dyDescent="0.2">
      <c r="A50" s="98" t="s">
        <v>60</v>
      </c>
      <c r="B50" s="18"/>
      <c r="C50" s="6"/>
      <c r="D50" s="19"/>
      <c r="E50" s="47"/>
      <c r="F50" s="47"/>
      <c r="G50" s="6"/>
      <c r="H50" s="19"/>
      <c r="I50" s="47"/>
      <c r="J50" s="47"/>
      <c r="K50" s="16"/>
      <c r="L50" s="19"/>
      <c r="M50" s="47"/>
      <c r="N50" s="47"/>
      <c r="O50" s="80" t="s">
        <v>95</v>
      </c>
      <c r="P50" s="16"/>
      <c r="Q50" s="16"/>
      <c r="R50" s="16"/>
    </row>
    <row r="51" spans="1:18" x14ac:dyDescent="0.2">
      <c r="A51" s="96" t="s">
        <v>74</v>
      </c>
      <c r="B51" s="18"/>
      <c r="C51" s="6"/>
      <c r="D51" s="19"/>
      <c r="E51" s="47"/>
      <c r="F51" s="47"/>
      <c r="G51" s="6"/>
      <c r="H51" s="19"/>
      <c r="I51" s="47"/>
      <c r="J51" s="47"/>
      <c r="K51" s="16"/>
      <c r="L51" s="19"/>
      <c r="M51" s="47"/>
      <c r="N51" s="47"/>
      <c r="O51" s="80" t="s">
        <v>96</v>
      </c>
      <c r="P51" s="16"/>
      <c r="Q51" s="16"/>
      <c r="R51" s="16"/>
    </row>
    <row r="52" spans="1:18" x14ac:dyDescent="0.2">
      <c r="A52" s="89" t="s">
        <v>75</v>
      </c>
      <c r="B52" s="19"/>
      <c r="C52" s="6"/>
      <c r="D52" s="10"/>
      <c r="E52" s="6"/>
      <c r="F52" s="6"/>
      <c r="G52" s="6"/>
      <c r="H52" s="10"/>
      <c r="I52" s="48"/>
      <c r="J52" s="48"/>
      <c r="K52" s="16"/>
      <c r="L52" s="10"/>
      <c r="M52" s="10"/>
      <c r="N52" s="10"/>
      <c r="O52" s="80" t="s">
        <v>97</v>
      </c>
      <c r="P52" s="16"/>
      <c r="Q52" s="16"/>
      <c r="R52" s="16"/>
    </row>
    <row r="53" spans="1:18" x14ac:dyDescent="0.2">
      <c r="A53" s="89" t="s">
        <v>57</v>
      </c>
      <c r="B53" s="19"/>
      <c r="C53" s="6"/>
      <c r="D53" s="10"/>
      <c r="E53" s="48"/>
      <c r="F53" s="6"/>
      <c r="G53" s="6"/>
      <c r="H53" s="10"/>
      <c r="I53" s="48"/>
      <c r="J53" s="48"/>
      <c r="K53" s="16"/>
      <c r="L53" s="10"/>
      <c r="M53" s="10"/>
      <c r="N53" s="10"/>
      <c r="O53" s="80" t="s">
        <v>98</v>
      </c>
      <c r="P53" s="16"/>
      <c r="Q53" s="16"/>
      <c r="R53" s="16"/>
    </row>
    <row r="54" spans="1:18" x14ac:dyDescent="0.2">
      <c r="A54" s="6"/>
      <c r="B54" s="21"/>
      <c r="C54" s="6"/>
      <c r="D54" s="6"/>
      <c r="E54" s="6"/>
      <c r="F54" s="6"/>
      <c r="G54" s="6"/>
      <c r="H54" s="6"/>
      <c r="I54" s="6"/>
      <c r="J54" s="6"/>
      <c r="L54" s="16"/>
      <c r="M54" s="16"/>
      <c r="N54" s="16"/>
      <c r="O54" s="80"/>
      <c r="P54" s="16"/>
      <c r="Q54" s="16"/>
      <c r="R54" s="16"/>
    </row>
    <row r="55" spans="1:18" ht="16.5" customHeight="1" thickBot="1" x14ac:dyDescent="0.25">
      <c r="A55" s="94" t="s">
        <v>25</v>
      </c>
      <c r="B55" s="112" t="str">
        <f>A17</f>
        <v>Example</v>
      </c>
      <c r="C55" s="31"/>
      <c r="D55" s="31"/>
      <c r="E55" s="111" t="s">
        <v>76</v>
      </c>
      <c r="G55" s="28"/>
      <c r="H55" s="28"/>
      <c r="I55" s="28"/>
      <c r="J55" s="28"/>
      <c r="L55" s="16"/>
      <c r="M55" s="16"/>
      <c r="N55" s="16"/>
      <c r="O55" s="80"/>
      <c r="P55" s="16"/>
      <c r="Q55" s="16"/>
      <c r="R55" s="16"/>
    </row>
    <row r="56" spans="1:18" x14ac:dyDescent="0.2">
      <c r="A56" s="99"/>
      <c r="B56" s="50"/>
      <c r="C56" s="38"/>
      <c r="D56" s="38"/>
      <c r="E56" s="29" t="s">
        <v>0</v>
      </c>
      <c r="F56" s="38"/>
      <c r="G56" s="39"/>
      <c r="H56" s="38"/>
      <c r="I56" s="29" t="s">
        <v>1</v>
      </c>
      <c r="J56" s="39"/>
      <c r="K56" s="39"/>
      <c r="L56" s="51"/>
      <c r="M56" s="29" t="str">
        <f>M17</f>
        <v>Hay</v>
      </c>
      <c r="N56" s="40"/>
      <c r="O56" s="80"/>
      <c r="P56" s="16"/>
      <c r="Q56" s="16"/>
      <c r="R56" s="16"/>
    </row>
    <row r="57" spans="1:18" x14ac:dyDescent="0.2">
      <c r="A57" s="91" t="str">
        <f t="shared" ref="A57:A68" si="0">A20</f>
        <v>Seed and tech fees</v>
      </c>
      <c r="B57" s="52"/>
      <c r="C57" s="41"/>
      <c r="D57" s="41"/>
      <c r="E57" s="53">
        <f t="shared" ref="E57:E68" si="1">IF($B20,IF(($D20+$H20+$L20),$B20*D20/D$40,$B20/SUM($D$40,$H$40,$L$40)),IF(E20,E20/D$40,F20))</f>
        <v>0</v>
      </c>
      <c r="F57" s="41"/>
      <c r="G57" s="42"/>
      <c r="H57" s="41"/>
      <c r="I57" s="53">
        <f t="shared" ref="I57:I68" si="2">IF($B20,IF(($D20+$H20+$L20),$B20*H20/H$40,$B20/SUM($D$40,$H$40,$L$40)),IF(I20,I20/H$40,J20))</f>
        <v>0</v>
      </c>
      <c r="J57" s="42"/>
      <c r="K57" s="42"/>
      <c r="L57" s="16"/>
      <c r="M57" s="53">
        <f t="shared" ref="M57:M68" si="3">IF($B20,IF(($D20+$H20+$L20),$B20*L20/L$40,$B20/SUM($D$40,$H$40,$L$40)),IF(M20,M20/L$40,N20))</f>
        <v>0</v>
      </c>
      <c r="N57" s="43"/>
      <c r="O57" s="80"/>
      <c r="P57" s="16"/>
      <c r="Q57" s="16"/>
      <c r="R57" s="16"/>
    </row>
    <row r="58" spans="1:18" x14ac:dyDescent="0.2">
      <c r="A58" s="91" t="str">
        <f t="shared" si="0"/>
        <v>Fertilizer and lime</v>
      </c>
      <c r="B58" s="52"/>
      <c r="C58" s="41"/>
      <c r="D58" s="41"/>
      <c r="E58" s="53">
        <f t="shared" si="1"/>
        <v>0</v>
      </c>
      <c r="F58" s="41"/>
      <c r="G58" s="42"/>
      <c r="H58" s="41"/>
      <c r="I58" s="53">
        <f t="shared" si="2"/>
        <v>0</v>
      </c>
      <c r="J58" s="42"/>
      <c r="K58" s="42"/>
      <c r="L58" s="16"/>
      <c r="M58" s="53">
        <f t="shared" si="3"/>
        <v>0</v>
      </c>
      <c r="N58" s="43"/>
      <c r="O58" s="80"/>
      <c r="P58" s="16"/>
      <c r="Q58" s="16"/>
      <c r="R58" s="16"/>
    </row>
    <row r="59" spans="1:18" x14ac:dyDescent="0.2">
      <c r="A59" s="91" t="str">
        <f t="shared" si="0"/>
        <v>Pesticides</v>
      </c>
      <c r="B59" s="52"/>
      <c r="C59" s="41"/>
      <c r="D59" s="41"/>
      <c r="E59" s="53">
        <f t="shared" si="1"/>
        <v>0</v>
      </c>
      <c r="F59" s="41"/>
      <c r="G59" s="42"/>
      <c r="H59" s="41"/>
      <c r="I59" s="53">
        <f t="shared" si="2"/>
        <v>0</v>
      </c>
      <c r="J59" s="42"/>
      <c r="K59" s="42"/>
      <c r="L59" s="16"/>
      <c r="M59" s="53">
        <f t="shared" si="3"/>
        <v>0</v>
      </c>
      <c r="N59" s="43"/>
      <c r="O59" s="80"/>
      <c r="P59" s="16"/>
      <c r="Q59" s="16"/>
      <c r="R59" s="16"/>
    </row>
    <row r="60" spans="1:18" x14ac:dyDescent="0.2">
      <c r="A60" s="91" t="str">
        <f t="shared" si="0"/>
        <v>Crop insurance premium</v>
      </c>
      <c r="B60" s="52"/>
      <c r="C60" s="41"/>
      <c r="D60" s="41"/>
      <c r="E60" s="53">
        <f t="shared" si="1"/>
        <v>0</v>
      </c>
      <c r="F60" s="41"/>
      <c r="G60" s="42"/>
      <c r="H60" s="41"/>
      <c r="I60" s="53">
        <f t="shared" si="2"/>
        <v>0</v>
      </c>
      <c r="J60" s="42"/>
      <c r="K60" s="42"/>
      <c r="L60" s="16"/>
      <c r="M60" s="53">
        <f t="shared" si="3"/>
        <v>0</v>
      </c>
      <c r="N60" s="43"/>
      <c r="O60" s="80"/>
      <c r="P60" s="16"/>
      <c r="Q60" s="16"/>
      <c r="R60" s="16"/>
    </row>
    <row r="61" spans="1:18" x14ac:dyDescent="0.2">
      <c r="A61" s="91" t="str">
        <f t="shared" si="0"/>
        <v>Miscellaneous crop costs</v>
      </c>
      <c r="B61" s="52"/>
      <c r="C61" s="41"/>
      <c r="D61" s="41"/>
      <c r="E61" s="53">
        <f t="shared" si="1"/>
        <v>0</v>
      </c>
      <c r="F61" s="41"/>
      <c r="G61" s="42"/>
      <c r="H61" s="41"/>
      <c r="I61" s="53">
        <f t="shared" si="2"/>
        <v>0</v>
      </c>
      <c r="J61" s="42"/>
      <c r="K61" s="42"/>
      <c r="L61" s="16"/>
      <c r="M61" s="53">
        <f t="shared" si="3"/>
        <v>0</v>
      </c>
      <c r="N61" s="43"/>
      <c r="O61" s="80"/>
      <c r="P61" s="16"/>
      <c r="Q61" s="16"/>
      <c r="R61" s="16"/>
    </row>
    <row r="62" spans="1:18" x14ac:dyDescent="0.2">
      <c r="A62" s="91" t="str">
        <f t="shared" si="0"/>
        <v>Fuel and lubrication</v>
      </c>
      <c r="B62" s="52"/>
      <c r="C62" s="41"/>
      <c r="D62" s="41"/>
      <c r="E62" s="53">
        <f t="shared" si="1"/>
        <v>0</v>
      </c>
      <c r="F62" s="41"/>
      <c r="G62" s="42"/>
      <c r="H62" s="41"/>
      <c r="I62" s="53">
        <f t="shared" si="2"/>
        <v>0</v>
      </c>
      <c r="J62" s="42"/>
      <c r="K62" s="42"/>
      <c r="L62" s="16"/>
      <c r="M62" s="53">
        <f t="shared" si="3"/>
        <v>0</v>
      </c>
      <c r="N62" s="43"/>
      <c r="O62" s="80"/>
      <c r="P62" s="16"/>
      <c r="Q62" s="16"/>
      <c r="R62" s="16"/>
    </row>
    <row r="63" spans="1:18" x14ac:dyDescent="0.2">
      <c r="A63" s="91" t="str">
        <f t="shared" si="0"/>
        <v>Drying and utilities</v>
      </c>
      <c r="B63" s="52"/>
      <c r="C63" s="41"/>
      <c r="D63" s="41"/>
      <c r="E63" s="53">
        <f t="shared" si="1"/>
        <v>0</v>
      </c>
      <c r="F63" s="41"/>
      <c r="G63" s="42"/>
      <c r="H63" s="41"/>
      <c r="I63" s="53">
        <f t="shared" si="2"/>
        <v>0</v>
      </c>
      <c r="J63" s="42"/>
      <c r="K63" s="42"/>
      <c r="L63" s="16"/>
      <c r="M63" s="53">
        <f t="shared" si="3"/>
        <v>0</v>
      </c>
      <c r="N63" s="43"/>
      <c r="O63" s="80"/>
      <c r="P63" s="16"/>
      <c r="Q63" s="16"/>
      <c r="R63" s="16"/>
    </row>
    <row r="64" spans="1:18" x14ac:dyDescent="0.2">
      <c r="A64" s="91" t="str">
        <f t="shared" si="0"/>
        <v>Machinery repairs</v>
      </c>
      <c r="B64" s="52"/>
      <c r="C64" s="41"/>
      <c r="D64" s="41"/>
      <c r="E64" s="53">
        <f t="shared" si="1"/>
        <v>0</v>
      </c>
      <c r="F64" s="41"/>
      <c r="G64" s="42"/>
      <c r="H64" s="41"/>
      <c r="I64" s="53">
        <f t="shared" si="2"/>
        <v>0</v>
      </c>
      <c r="J64" s="42"/>
      <c r="K64" s="42"/>
      <c r="L64" s="16"/>
      <c r="M64" s="53">
        <f t="shared" si="3"/>
        <v>0</v>
      </c>
      <c r="N64" s="43"/>
      <c r="O64" s="80"/>
      <c r="P64" s="16"/>
      <c r="Q64" s="16"/>
      <c r="R64" s="16"/>
    </row>
    <row r="65" spans="1:18" x14ac:dyDescent="0.2">
      <c r="A65" s="91" t="str">
        <f t="shared" si="0"/>
        <v>Custom hire charges</v>
      </c>
      <c r="B65" s="52"/>
      <c r="C65" s="41"/>
      <c r="D65" s="41"/>
      <c r="E65" s="53">
        <f t="shared" si="1"/>
        <v>0</v>
      </c>
      <c r="F65" s="41"/>
      <c r="G65" s="42"/>
      <c r="H65" s="41"/>
      <c r="I65" s="53">
        <f t="shared" si="2"/>
        <v>0</v>
      </c>
      <c r="J65" s="42"/>
      <c r="K65" s="42"/>
      <c r="L65" s="16"/>
      <c r="M65" s="53">
        <f t="shared" si="3"/>
        <v>0</v>
      </c>
      <c r="N65" s="43"/>
      <c r="O65" s="80"/>
      <c r="P65" s="16"/>
      <c r="Q65" s="16"/>
      <c r="R65" s="16"/>
    </row>
    <row r="66" spans="1:18" x14ac:dyDescent="0.2">
      <c r="A66" s="91" t="str">
        <f t="shared" si="0"/>
        <v>Hired labor wages and benefits</v>
      </c>
      <c r="B66" s="52"/>
      <c r="C66" s="41"/>
      <c r="D66" s="41"/>
      <c r="E66" s="53">
        <f t="shared" si="1"/>
        <v>0</v>
      </c>
      <c r="F66" s="41"/>
      <c r="G66" s="42"/>
      <c r="H66" s="41"/>
      <c r="I66" s="53">
        <f t="shared" si="2"/>
        <v>0</v>
      </c>
      <c r="J66" s="42"/>
      <c r="K66" s="42"/>
      <c r="L66" s="16"/>
      <c r="M66" s="53">
        <f t="shared" si="3"/>
        <v>0</v>
      </c>
      <c r="N66" s="43"/>
      <c r="O66" s="80"/>
      <c r="P66" s="16"/>
      <c r="Q66" s="16"/>
      <c r="R66" s="16"/>
    </row>
    <row r="67" spans="1:18" x14ac:dyDescent="0.2">
      <c r="A67" s="91" t="str">
        <f t="shared" si="0"/>
        <v>Cash rent</v>
      </c>
      <c r="B67" s="52"/>
      <c r="C67" s="41"/>
      <c r="D67" s="41"/>
      <c r="E67" s="53">
        <f t="shared" si="1"/>
        <v>0</v>
      </c>
      <c r="F67" s="41"/>
      <c r="G67" s="42"/>
      <c r="H67" s="41"/>
      <c r="I67" s="53">
        <f t="shared" si="2"/>
        <v>0</v>
      </c>
      <c r="J67" s="42"/>
      <c r="K67" s="42"/>
      <c r="L67" s="16"/>
      <c r="M67" s="53">
        <f t="shared" si="3"/>
        <v>0</v>
      </c>
      <c r="N67" s="43"/>
      <c r="O67" s="80"/>
      <c r="P67" s="16"/>
      <c r="Q67" s="16"/>
      <c r="R67" s="16"/>
    </row>
    <row r="68" spans="1:18" x14ac:dyDescent="0.2">
      <c r="A68" s="91" t="str">
        <f t="shared" si="0"/>
        <v>Property taxes and upkeep</v>
      </c>
      <c r="B68" s="52"/>
      <c r="C68" s="41"/>
      <c r="D68" s="41"/>
      <c r="E68" s="53">
        <f t="shared" si="1"/>
        <v>0</v>
      </c>
      <c r="F68" s="41"/>
      <c r="G68" s="42"/>
      <c r="H68" s="41"/>
      <c r="I68" s="53">
        <f t="shared" si="2"/>
        <v>0</v>
      </c>
      <c r="J68" s="42"/>
      <c r="K68" s="42"/>
      <c r="L68" s="16"/>
      <c r="M68" s="53">
        <f t="shared" si="3"/>
        <v>0</v>
      </c>
      <c r="N68" s="43"/>
      <c r="O68" s="80"/>
      <c r="P68" s="16"/>
      <c r="Q68" s="16"/>
      <c r="R68" s="16"/>
    </row>
    <row r="69" spans="1:18" x14ac:dyDescent="0.2">
      <c r="A69" s="91" t="str">
        <f>A35</f>
        <v>Machinery replacement, lease payments</v>
      </c>
      <c r="B69" s="52"/>
      <c r="C69" s="41"/>
      <c r="D69" s="41"/>
      <c r="E69" s="53">
        <f>IF($B35,IF(($D35+$H35+$L35),$B35*D35/D$40,$B35/SUM($D$40,$H$40,$L$40)),IF(E35,E35/D$40,F35))</f>
        <v>0</v>
      </c>
      <c r="F69" s="41"/>
      <c r="G69" s="42"/>
      <c r="H69" s="41"/>
      <c r="I69" s="53">
        <f>IF($B35,IF(($D35+$H35+$L35),$B35*H35/H$40,$B35/SUM($D$40,$H$40,$L$40)),IF(I35,I35/H$40,J35))</f>
        <v>0</v>
      </c>
      <c r="J69" s="42"/>
      <c r="K69" s="42"/>
      <c r="L69" s="16"/>
      <c r="M69" s="53">
        <f>IF($B35,IF(($D35+$H35+$L35),$B35*L35/L$40,$B35/SUM($D$40,$H$40,$L$40)),IF(M35,M35/L$40,N35))</f>
        <v>0</v>
      </c>
      <c r="N69" s="43"/>
      <c r="O69" s="80"/>
      <c r="P69" s="16"/>
      <c r="Q69" s="16"/>
      <c r="R69" s="16"/>
    </row>
    <row r="70" spans="1:18" ht="15" x14ac:dyDescent="0.35">
      <c r="A70" s="91" t="str">
        <f>A34</f>
        <v>Interest on operating loans</v>
      </c>
      <c r="B70" s="52"/>
      <c r="C70" s="41"/>
      <c r="D70" s="41"/>
      <c r="E70" s="34">
        <f>IF($B34,IF(($D34+$H34+$L34),$B34*D34/D$40,$B34/SUM($D$40,$H$40,$L$40)),IF(E34,E34/D$40,F34))</f>
        <v>0</v>
      </c>
      <c r="F70" s="41"/>
      <c r="G70" s="42"/>
      <c r="H70" s="41"/>
      <c r="I70" s="34">
        <f>IF($B34,IF(($D34+$H34+$L34),$B34*H34/H$40,$B34/SUM($D$40,$H$40,$L$40)),IF(I34,I34/H$40,J34))</f>
        <v>0</v>
      </c>
      <c r="J70" s="42"/>
      <c r="K70" s="42"/>
      <c r="L70" s="16"/>
      <c r="M70" s="34">
        <f>IF($B34,IF(($D34+$H34+$L34),$B34*L34/L$40,$B34/SUM($D$40,$H$40,$L$40)),IF(M34,M34/L$40,N34))</f>
        <v>0</v>
      </c>
      <c r="N70" s="43"/>
      <c r="O70" s="80"/>
      <c r="P70" s="16"/>
      <c r="Q70" s="16"/>
      <c r="R70" s="16"/>
    </row>
    <row r="71" spans="1:18" x14ac:dyDescent="0.2">
      <c r="A71" s="91" t="s">
        <v>70</v>
      </c>
      <c r="B71" s="52"/>
      <c r="C71" s="41"/>
      <c r="D71" s="41"/>
      <c r="E71" s="53">
        <f>SUM(E57:E70)</f>
        <v>0</v>
      </c>
      <c r="F71" s="41"/>
      <c r="G71" s="42"/>
      <c r="H71" s="41"/>
      <c r="I71" s="53">
        <f>SUM(I57:I70)</f>
        <v>0</v>
      </c>
      <c r="J71" s="42"/>
      <c r="K71" s="42"/>
      <c r="L71" s="16"/>
      <c r="M71" s="53">
        <f>SUM(M57:M70)</f>
        <v>0</v>
      </c>
      <c r="N71" s="43"/>
      <c r="O71" s="80"/>
      <c r="P71" s="16"/>
      <c r="Q71" s="16"/>
      <c r="R71" s="16"/>
    </row>
    <row r="72" spans="1:18" x14ac:dyDescent="0.2">
      <c r="A72" s="91"/>
      <c r="B72" s="52"/>
      <c r="C72" s="41"/>
      <c r="D72" s="41"/>
      <c r="E72" s="53"/>
      <c r="F72" s="41"/>
      <c r="G72" s="42"/>
      <c r="H72" s="41"/>
      <c r="I72" s="53"/>
      <c r="J72" s="42"/>
      <c r="K72" s="42"/>
      <c r="L72" s="16"/>
      <c r="M72" s="53"/>
      <c r="N72" s="43"/>
      <c r="O72" s="80"/>
      <c r="P72" s="16"/>
      <c r="Q72" s="16"/>
      <c r="R72" s="16"/>
    </row>
    <row r="73" spans="1:18" x14ac:dyDescent="0.2">
      <c r="A73" s="91" t="str">
        <f>A33</f>
        <v>Term debt payments (P &amp; I)</v>
      </c>
      <c r="B73" s="52"/>
      <c r="C73" s="41"/>
      <c r="D73" s="41"/>
      <c r="E73" s="53">
        <f>IF($B33,IF(($D33+$H33+$L33),$B33*D33/D$40,$B33/SUM($D$40,$H$40,$L$40)),IF(E33,E33/D$40,F33))</f>
        <v>0</v>
      </c>
      <c r="F73" s="41"/>
      <c r="G73" s="42"/>
      <c r="H73" s="41"/>
      <c r="I73" s="53">
        <f>IF($B33,IF(($D33+$H33+$L33),$B33*H33/H$40,$B33/SUM($D$40,$H$40,$L$40)),IF(I33,I33/H$40,J33))</f>
        <v>0</v>
      </c>
      <c r="J73" s="42"/>
      <c r="K73" s="42"/>
      <c r="L73" s="16"/>
      <c r="M73" s="53">
        <f>IF($B33,IF(($D33+$H33+$L33),$B33*L33/L$40,$B33/SUM($D$40,$H$40,$L$40)),IF(M33,M33/L$40,N33))</f>
        <v>0</v>
      </c>
      <c r="N73" s="43"/>
      <c r="O73" s="80"/>
      <c r="P73" s="16"/>
      <c r="Q73" s="16"/>
      <c r="R73" s="16"/>
    </row>
    <row r="74" spans="1:18" ht="15" x14ac:dyDescent="0.35">
      <c r="A74" s="91" t="str">
        <f>A32</f>
        <v>Family living and income tax withdrawals</v>
      </c>
      <c r="B74" s="52"/>
      <c r="C74" s="41"/>
      <c r="D74" s="41"/>
      <c r="E74" s="34">
        <f>IF($B32,IF(($D32+$H32+$L32),$B32*D32/D$40,$B32/SUM($D$40,$H$40,$L$40)),IF(E32,E32/D$40,F32))</f>
        <v>0</v>
      </c>
      <c r="F74" s="41"/>
      <c r="G74" s="42"/>
      <c r="H74" s="41"/>
      <c r="I74" s="34">
        <f>IF($B32,IF(($D32+$H32+$L32),$B32*H32/H$40,$B32/SUM($D$40,$H$40,$L$40)),IF(I32,I32/H$40,J32))</f>
        <v>0</v>
      </c>
      <c r="J74" s="42"/>
      <c r="K74" s="42"/>
      <c r="L74" s="16"/>
      <c r="M74" s="34">
        <f>IF($B32,IF(($D32+$H32+$L32),$B32*L32/L$40,$B32/SUM($D$40,$H$40,$L$40)),IF(M32,M32/L$40,N32))</f>
        <v>0</v>
      </c>
      <c r="N74" s="43"/>
      <c r="O74" s="80"/>
      <c r="P74" s="16"/>
      <c r="Q74" s="16"/>
      <c r="R74" s="16"/>
    </row>
    <row r="75" spans="1:18" x14ac:dyDescent="0.2">
      <c r="A75" s="91" t="s">
        <v>14</v>
      </c>
      <c r="B75" s="52"/>
      <c r="C75" s="41"/>
      <c r="D75" s="41"/>
      <c r="E75" s="54">
        <f>E71+E73+E74</f>
        <v>0</v>
      </c>
      <c r="F75" s="41"/>
      <c r="G75" s="42"/>
      <c r="H75" s="41"/>
      <c r="I75" s="54">
        <f>I71+I73+I74</f>
        <v>0</v>
      </c>
      <c r="J75" s="42"/>
      <c r="K75" s="42"/>
      <c r="L75" s="16"/>
      <c r="M75" s="54">
        <f>M71+M73+M74</f>
        <v>0</v>
      </c>
      <c r="N75" s="43"/>
      <c r="O75" s="80" t="s">
        <v>99</v>
      </c>
      <c r="P75" s="16"/>
      <c r="Q75" s="16"/>
      <c r="R75" s="16"/>
    </row>
    <row r="76" spans="1:18" x14ac:dyDescent="0.2">
      <c r="A76" s="91"/>
      <c r="B76" s="52"/>
      <c r="C76" s="41"/>
      <c r="D76" s="41"/>
      <c r="E76" s="41"/>
      <c r="F76" s="41"/>
      <c r="G76" s="42"/>
      <c r="H76" s="41"/>
      <c r="I76" s="41"/>
      <c r="J76" s="42"/>
      <c r="K76" s="42"/>
      <c r="L76" s="16"/>
      <c r="M76" s="41"/>
      <c r="N76" s="43"/>
      <c r="O76" s="80"/>
      <c r="P76" s="16"/>
      <c r="Q76" s="16"/>
      <c r="R76" s="16"/>
    </row>
    <row r="77" spans="1:18" x14ac:dyDescent="0.2">
      <c r="A77" s="91" t="str">
        <f>A37</f>
        <v>USDA payments</v>
      </c>
      <c r="B77" s="52"/>
      <c r="C77" s="41"/>
      <c r="D77" s="41"/>
      <c r="E77" s="53">
        <f>IF(D$40&gt;0,(IF($B37,IF(($D37+$H37+$L37),$B37*D37*0.01/D$40,$B37/SUM($D$40,$H$40,$L$40)),IF(E37,E37/D$40,F37)))*((D$40-D$41+D$41*D$43)/D$40),0)</f>
        <v>0</v>
      </c>
      <c r="F77" s="41"/>
      <c r="G77" s="42"/>
      <c r="H77" s="41"/>
      <c r="I77" s="53">
        <f>IF(H$40&gt;0,(IF($B37,IF(($D37+$H37+$L37),$B37*H37*0.01/H$40,$B37/SUM($D$40,$H$40,$L$40)),IF(I37,I37/H$40,J37)))*((H$40-H$41+H$41*H$43)/H$40),0)</f>
        <v>0</v>
      </c>
      <c r="J77" s="42"/>
      <c r="K77" s="42"/>
      <c r="L77" s="16"/>
      <c r="M77" s="53">
        <f>IF(L$40&gt;0,(IF($B37,IF(($D37+$H37+$L37),$B37*L37*0.01/L$40,$B37/SUM($D$40,$H$40,$L$40)),IF(M37,M37/L$40,N37)))*((L$40-L$41+L$41*L$43)/L$40),0)</f>
        <v>0</v>
      </c>
      <c r="N77" s="43"/>
      <c r="O77" s="80"/>
      <c r="P77" s="16"/>
      <c r="Q77" s="16"/>
      <c r="R77" s="16"/>
    </row>
    <row r="78" spans="1:18" x14ac:dyDescent="0.2">
      <c r="A78" s="91" t="str">
        <f>A38</f>
        <v>Other cash income</v>
      </c>
      <c r="B78" s="52"/>
      <c r="C78" s="41"/>
      <c r="D78" s="41"/>
      <c r="E78" s="53">
        <f>IF(D$40&gt;0,(IF($B38,IF(($D38+$H38+$L38),$B38*D38*0.01/D$40,$B38/SUM($D$40,$H$40,$L$40)),IF(E38,E38/D$40,F38)))*((D$40-D$41+D$41*D$43)/D$40),0)</f>
        <v>0</v>
      </c>
      <c r="F78" s="41"/>
      <c r="G78" s="42"/>
      <c r="H78" s="41"/>
      <c r="I78" s="53">
        <f>IF(H$40&gt;0,(IF($B38,IF(($D38+$H38+$L38),$B38*H38*0.01/H$40,$B38/SUM($D$40,$H$40,$L$40)),IF(I38,I38/H$40,J38)))*((H$40-H$41+H$41*H$43)/H$40),0)</f>
        <v>0</v>
      </c>
      <c r="J78" s="42"/>
      <c r="K78" s="42"/>
      <c r="L78" s="16"/>
      <c r="M78" s="53">
        <f>IF(L$40&gt;0,(IF($B38,IF(($D38+$H38+$L38),$B38*L38*0.01/L$40,$B38/SUM($D$40,$H$40,$L$40)),IF(M38,M38/L$40,N38)))*((L$40-L$41+L$41*L$43)/L$40),0)</f>
        <v>0</v>
      </c>
      <c r="N78" s="43"/>
      <c r="O78" s="80"/>
      <c r="P78" s="16"/>
      <c r="Q78" s="16"/>
      <c r="R78" s="16"/>
    </row>
    <row r="79" spans="1:18" x14ac:dyDescent="0.2">
      <c r="A79" s="33"/>
      <c r="B79" s="52"/>
      <c r="C79" s="41"/>
      <c r="D79" s="41"/>
      <c r="E79" s="41"/>
      <c r="F79" s="41"/>
      <c r="G79" s="42"/>
      <c r="H79" s="41"/>
      <c r="I79" s="41"/>
      <c r="J79" s="42"/>
      <c r="K79" s="42"/>
      <c r="L79" s="16"/>
      <c r="M79" s="41"/>
      <c r="N79" s="43"/>
      <c r="O79" s="80"/>
      <c r="P79" s="16"/>
      <c r="Q79" s="16"/>
      <c r="R79" s="16"/>
    </row>
    <row r="80" spans="1:18" x14ac:dyDescent="0.2">
      <c r="A80" s="91" t="s">
        <v>81</v>
      </c>
      <c r="B80" s="52"/>
      <c r="C80" s="41"/>
      <c r="D80" s="41"/>
      <c r="E80" s="53">
        <f>E75-E77-E78</f>
        <v>0</v>
      </c>
      <c r="F80" s="41"/>
      <c r="G80" s="42"/>
      <c r="H80" s="41"/>
      <c r="I80" s="53">
        <f>I75-I77-I78</f>
        <v>0</v>
      </c>
      <c r="J80" s="42"/>
      <c r="K80" s="42"/>
      <c r="L80" s="16"/>
      <c r="M80" s="53">
        <f>M75-M77-M78</f>
        <v>0</v>
      </c>
      <c r="N80" s="43"/>
      <c r="O80" s="80" t="s">
        <v>100</v>
      </c>
      <c r="P80" s="16"/>
      <c r="Q80" s="16"/>
      <c r="R80" s="16"/>
    </row>
    <row r="81" spans="1:18" ht="13.5" thickBot="1" x14ac:dyDescent="0.25">
      <c r="A81" s="92" t="s">
        <v>38</v>
      </c>
      <c r="B81" s="55"/>
      <c r="C81" s="44"/>
      <c r="D81" s="44"/>
      <c r="E81" s="56">
        <f>IF(D42*D40&gt;0,E80/(D42*(D40-D41+D41*D43)/D40),0)</f>
        <v>0</v>
      </c>
      <c r="F81" s="56"/>
      <c r="G81" s="45"/>
      <c r="H81" s="56"/>
      <c r="I81" s="56">
        <f>IF(H42*H40&gt;0,I80/(H42*(H40-H41+H41*H43)/H40),0)</f>
        <v>0</v>
      </c>
      <c r="J81" s="45"/>
      <c r="K81" s="45"/>
      <c r="L81" s="57"/>
      <c r="M81" s="56">
        <f>IF(L42*L40&gt;0,M80/(L42*(L40-L41+L41*L43)/L40),0)</f>
        <v>0</v>
      </c>
      <c r="N81" s="46"/>
      <c r="O81" s="80"/>
      <c r="P81" s="16"/>
      <c r="Q81" s="16"/>
      <c r="R81" s="16"/>
    </row>
    <row r="82" spans="1:18" ht="13.5" thickBot="1" x14ac:dyDescent="0.25">
      <c r="A82" s="94" t="s">
        <v>78</v>
      </c>
      <c r="B82" s="49" t="str">
        <f>A17</f>
        <v>Example</v>
      </c>
      <c r="C82" s="31"/>
      <c r="D82" s="31"/>
      <c r="E82" s="111" t="s">
        <v>76</v>
      </c>
      <c r="G82" s="28"/>
      <c r="H82" s="28"/>
      <c r="I82" s="28"/>
      <c r="J82" s="28"/>
      <c r="L82" s="16"/>
      <c r="M82" s="16"/>
      <c r="N82" s="16"/>
      <c r="O82" s="80"/>
      <c r="P82" s="16"/>
      <c r="Q82" s="16"/>
      <c r="R82" s="16"/>
    </row>
    <row r="83" spans="1:18" x14ac:dyDescent="0.2">
      <c r="A83" s="100" t="s">
        <v>29</v>
      </c>
      <c r="B83" s="39"/>
      <c r="C83" s="39"/>
      <c r="D83" s="39"/>
      <c r="E83" s="58">
        <f>E71</f>
        <v>0</v>
      </c>
      <c r="F83" s="39"/>
      <c r="G83" s="39"/>
      <c r="H83" s="39"/>
      <c r="I83" s="58">
        <f>I71</f>
        <v>0</v>
      </c>
      <c r="J83" s="39"/>
      <c r="K83" s="39"/>
      <c r="L83" s="51"/>
      <c r="M83" s="58">
        <f>M71</f>
        <v>0</v>
      </c>
      <c r="N83" s="40"/>
      <c r="O83" s="80"/>
      <c r="P83" s="16"/>
      <c r="Q83" s="16"/>
      <c r="R83" s="16"/>
    </row>
    <row r="84" spans="1:18" x14ac:dyDescent="0.2">
      <c r="A84" s="101" t="s">
        <v>61</v>
      </c>
      <c r="B84" s="42"/>
      <c r="C84" s="42"/>
      <c r="D84" s="42"/>
      <c r="E84" s="53">
        <f>IF($B51,IF(($D51+$H51+$L51),$B51*$B52*D51/D$40,$B51*$B52/SUM($D$40,$H$40,$L$40)),0)</f>
        <v>0</v>
      </c>
      <c r="F84" s="42"/>
      <c r="G84" s="42"/>
      <c r="H84" s="42"/>
      <c r="I84" s="53">
        <f>IF($B51,IF(($D51+$H51+$L51),$B51*$B52*H51/H$40,$B51*$B52/SUM($D$40,$H$40,$L$40)),0)</f>
        <v>0</v>
      </c>
      <c r="J84" s="42"/>
      <c r="K84" s="42"/>
      <c r="L84" s="16"/>
      <c r="M84" s="53">
        <f>IF($B51,IF(($D51+$H51+$L51),$B51*$B52*L51/L$40,$B51*$B52/SUM($D$40,$H$40,$L$40)),0)</f>
        <v>0</v>
      </c>
      <c r="N84" s="43"/>
      <c r="O84" s="80"/>
      <c r="P84" s="16"/>
      <c r="Q84" s="16"/>
      <c r="R84" s="16"/>
    </row>
    <row r="85" spans="1:18" x14ac:dyDescent="0.2">
      <c r="A85" s="102" t="s">
        <v>28</v>
      </c>
      <c r="B85" s="42"/>
      <c r="C85" s="42"/>
      <c r="D85" s="42"/>
      <c r="E85" s="53">
        <f>IF($B47,IF(($D47+$H47+$L47),$B47*D47/D$40,$B47/SUM($D$40,$H$40,$L$40)),0)</f>
        <v>0</v>
      </c>
      <c r="F85" s="42"/>
      <c r="G85" s="42"/>
      <c r="H85" s="42"/>
      <c r="I85" s="53">
        <f>IF($B47,IF(($D47+$H47+$L47),$B47*H47/H$40,$B47/SUM($D$40,$H$40,$L$40)),0)</f>
        <v>0</v>
      </c>
      <c r="J85" s="42"/>
      <c r="K85" s="42"/>
      <c r="L85" s="16"/>
      <c r="M85" s="53">
        <f>IF($B47,IF(($D47+$H47+$L47),$B47*L47/L$40,$B47/SUM($D$40,$H$40,$L$40)),0)</f>
        <v>0</v>
      </c>
      <c r="N85" s="43"/>
      <c r="O85" s="80"/>
      <c r="P85" s="16"/>
      <c r="Q85" s="16"/>
      <c r="R85" s="16"/>
    </row>
    <row r="86" spans="1:18" x14ac:dyDescent="0.2">
      <c r="A86" s="91" t="s">
        <v>32</v>
      </c>
      <c r="B86" s="42"/>
      <c r="C86" s="42"/>
      <c r="D86" s="42"/>
      <c r="E86" s="53">
        <f>IF(D$40,IF(($D48+$H48+$L48),($B48*0.1+$B49*0.05)*D48/D$40,($B48*0.1+$B49*0.05)/SUM($D$40,$H$40,$L$40)),0)</f>
        <v>0</v>
      </c>
      <c r="F86" s="42"/>
      <c r="G86" s="42"/>
      <c r="H86" s="42"/>
      <c r="I86" s="53">
        <f>IF(H$40,IF(($D48+$H48+$L48),($B48*0.1+$B49*0.05)*H48/H$40,($B48*0.1+$B49*0.05)/SUM($D$40,$H$40,$L$40)),0)</f>
        <v>0</v>
      </c>
      <c r="J86" s="42"/>
      <c r="K86" s="42"/>
      <c r="L86" s="16"/>
      <c r="M86" s="53">
        <f>IF(L$40,IF(($D48+$H48+$L48),($B48*0.1+$B49*0.05)*L48/L$40,($B48*0.1+$B49*0.05)/SUM($D$40,$H$40,$L$40)),0)</f>
        <v>0</v>
      </c>
      <c r="N86" s="43"/>
      <c r="O86" s="80" t="s">
        <v>101</v>
      </c>
      <c r="P86" s="16"/>
      <c r="Q86" s="16"/>
      <c r="R86" s="16"/>
    </row>
    <row r="87" spans="1:18" ht="15" x14ac:dyDescent="0.35">
      <c r="A87" s="91" t="s">
        <v>48</v>
      </c>
      <c r="B87" s="42"/>
      <c r="C87" s="42"/>
      <c r="D87" s="42"/>
      <c r="E87" s="34">
        <f>IF(D$40,IF(($D48+$H48+$L48),(($B48+$B49+$B50-$B51)*$B53)*D48/D$40,(($B48+$B49+$B50-$B51)*$B53)/SUM($D$40,$H$40,$L$40)),0)</f>
        <v>0</v>
      </c>
      <c r="F87" s="35"/>
      <c r="G87" s="35"/>
      <c r="H87" s="35"/>
      <c r="I87" s="34">
        <f>IF(H$40,IF(($D48+$H48+$L48),(($B48+$B49+$B50-$B51)*$B53)*H48/H$40,(($B48+$B49+$B50-$B51)*$B53)/SUM($D$40,$H$40,$L$40)),0)</f>
        <v>0</v>
      </c>
      <c r="J87" s="35"/>
      <c r="K87" s="35"/>
      <c r="L87" s="36"/>
      <c r="M87" s="34">
        <f>IF(L$40,IF(($D48+$H48+$L48),(($B48+$B49+$B50-$B51)*$B53)*L48/L$40,(($B48+$B49+$B50-$B51)*$B53)/SUM($D$40,$H$40,$L$40)),0)</f>
        <v>0</v>
      </c>
      <c r="N87" s="43"/>
      <c r="O87" s="80"/>
      <c r="P87" s="16"/>
      <c r="Q87" s="16"/>
      <c r="R87" s="16"/>
    </row>
    <row r="88" spans="1:18" x14ac:dyDescent="0.2">
      <c r="A88" s="101"/>
      <c r="B88" s="59"/>
      <c r="C88" s="42"/>
      <c r="D88" s="42"/>
      <c r="F88" s="42"/>
      <c r="G88" s="42"/>
      <c r="H88" s="42"/>
      <c r="I88" s="60"/>
      <c r="J88" s="42"/>
      <c r="K88" s="42"/>
      <c r="L88" s="16"/>
      <c r="M88" s="60"/>
      <c r="N88" s="43"/>
      <c r="O88" s="80"/>
      <c r="P88" s="16"/>
      <c r="Q88" s="16"/>
      <c r="R88" s="16"/>
    </row>
    <row r="89" spans="1:18" x14ac:dyDescent="0.2">
      <c r="A89" s="103" t="s">
        <v>31</v>
      </c>
      <c r="B89" s="61"/>
      <c r="C89" s="42"/>
      <c r="D89" s="42"/>
      <c r="E89" s="62">
        <f>SUM(E83:E87)</f>
        <v>0</v>
      </c>
      <c r="F89" s="42"/>
      <c r="G89" s="42"/>
      <c r="H89" s="42"/>
      <c r="I89" s="62">
        <f>SUM(I83:I87)</f>
        <v>0</v>
      </c>
      <c r="J89" s="42"/>
      <c r="K89" s="42"/>
      <c r="L89" s="16"/>
      <c r="M89" s="62">
        <f>SUM(M83:M87)</f>
        <v>0</v>
      </c>
      <c r="N89" s="43"/>
      <c r="O89" s="80" t="s">
        <v>102</v>
      </c>
      <c r="P89" s="16"/>
      <c r="Q89" s="16"/>
      <c r="R89" s="16"/>
    </row>
    <row r="90" spans="1:18" x14ac:dyDescent="0.2">
      <c r="A90" s="103" t="s">
        <v>79</v>
      </c>
      <c r="B90" s="61"/>
      <c r="C90" s="42"/>
      <c r="D90" s="42"/>
      <c r="E90" s="63">
        <f>IF(D$42*D40&gt;0,E89/(D42*(D40-D41+D41*D43)/D40),0)</f>
        <v>0</v>
      </c>
      <c r="F90" s="42"/>
      <c r="G90" s="42"/>
      <c r="H90" s="42"/>
      <c r="I90" s="63">
        <f>IF(H$42*H40&gt;0,I89/(H42*(H40-H41+H41*H43)/H40),0)</f>
        <v>0</v>
      </c>
      <c r="J90" s="42"/>
      <c r="K90" s="42"/>
      <c r="L90" s="16"/>
      <c r="M90" s="63">
        <f>IF(L$42*L40&gt;0,M89/(L42*(L40-L41+L41*L43)/L40),0)</f>
        <v>0</v>
      </c>
      <c r="N90" s="43"/>
      <c r="O90" s="80"/>
      <c r="P90" s="16"/>
      <c r="Q90" s="16"/>
      <c r="R90" s="16"/>
    </row>
    <row r="91" spans="1:18" x14ac:dyDescent="0.2">
      <c r="A91" s="10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16"/>
      <c r="M91" s="42"/>
      <c r="N91" s="43"/>
      <c r="O91" s="80"/>
      <c r="P91" s="16"/>
      <c r="Q91" s="16"/>
      <c r="R91" s="16"/>
    </row>
    <row r="92" spans="1:18" x14ac:dyDescent="0.2">
      <c r="A92" s="103" t="s">
        <v>80</v>
      </c>
      <c r="B92" s="42"/>
      <c r="C92" s="42"/>
      <c r="D92" s="42"/>
      <c r="E92" s="63">
        <f>E89-E77-E78</f>
        <v>0</v>
      </c>
      <c r="F92" s="63"/>
      <c r="G92" s="42"/>
      <c r="H92" s="63"/>
      <c r="I92" s="63">
        <f>I89-I77-I78</f>
        <v>0</v>
      </c>
      <c r="J92" s="42"/>
      <c r="K92" s="42"/>
      <c r="L92" s="16"/>
      <c r="M92" s="63">
        <f>M89-M77-M78</f>
        <v>0</v>
      </c>
      <c r="N92" s="43"/>
      <c r="O92" s="80" t="s">
        <v>103</v>
      </c>
      <c r="P92" s="16"/>
      <c r="Q92" s="16"/>
      <c r="R92" s="16"/>
    </row>
    <row r="93" spans="1:18" ht="13.5" thickBot="1" x14ac:dyDescent="0.25">
      <c r="A93" s="104" t="s">
        <v>37</v>
      </c>
      <c r="B93" s="45"/>
      <c r="C93" s="45"/>
      <c r="D93" s="45"/>
      <c r="E93" s="64">
        <f>IF(D$42*D40&gt;0,E92/(D42*(D40-D41+D41*D43)/D40),0)</f>
        <v>0</v>
      </c>
      <c r="F93" s="45"/>
      <c r="G93" s="45"/>
      <c r="H93" s="45"/>
      <c r="I93" s="64">
        <f>IF(H$42*H40&gt;0,I92/(H42*(H40-H41+H41*H43)/H40),0)</f>
        <v>0</v>
      </c>
      <c r="J93" s="45"/>
      <c r="K93" s="45"/>
      <c r="L93" s="57"/>
      <c r="M93" s="64">
        <f>IF(L$42*L40&gt;0,M92/(L42*(L40-L41+L41*L43)/L40),0)</f>
        <v>0</v>
      </c>
      <c r="N93" s="46"/>
      <c r="O93" s="80"/>
      <c r="P93" s="16"/>
      <c r="Q93" s="16"/>
      <c r="R93" s="16"/>
    </row>
    <row r="94" spans="1:18" x14ac:dyDescent="0.2">
      <c r="A94" s="105"/>
      <c r="B94" s="42"/>
      <c r="C94" s="42"/>
      <c r="D94" s="42"/>
      <c r="E94" s="42"/>
      <c r="F94" s="42"/>
      <c r="G94" s="42"/>
      <c r="H94" s="42"/>
      <c r="I94" s="42"/>
      <c r="J94" s="16"/>
      <c r="K94" s="42"/>
      <c r="M94" s="16"/>
      <c r="N94" s="16"/>
      <c r="P94" s="16"/>
      <c r="Q94" s="16"/>
      <c r="R94" s="16"/>
    </row>
    <row r="95" spans="1:18" x14ac:dyDescent="0.2">
      <c r="A95" s="42"/>
      <c r="B95" s="42"/>
      <c r="C95" s="42"/>
      <c r="D95" s="42"/>
      <c r="E95" s="42"/>
      <c r="F95" s="42"/>
      <c r="G95" s="42"/>
      <c r="H95" s="42"/>
      <c r="I95" s="42"/>
      <c r="J95" s="16"/>
      <c r="K95" s="42"/>
      <c r="M95" s="16"/>
      <c r="N95" s="16"/>
      <c r="P95" s="16"/>
      <c r="Q95" s="16"/>
      <c r="R95" s="16"/>
    </row>
    <row r="96" spans="1:18" x14ac:dyDescent="0.2">
      <c r="A96" s="109" t="s">
        <v>108</v>
      </c>
      <c r="B96" s="65"/>
      <c r="C96" s="66"/>
      <c r="D96" s="67"/>
      <c r="E96" s="67"/>
      <c r="F96" s="67"/>
      <c r="G96" s="67"/>
    </row>
    <row r="97" spans="1:18" x14ac:dyDescent="0.2">
      <c r="A97" s="114" t="s">
        <v>112</v>
      </c>
      <c r="B97" s="6"/>
      <c r="C97" s="6"/>
      <c r="D97" s="6"/>
      <c r="E97" s="6"/>
      <c r="F97" s="6"/>
      <c r="G97" s="6"/>
    </row>
    <row r="98" spans="1:18" x14ac:dyDescent="0.2">
      <c r="A98" s="108" t="s">
        <v>107</v>
      </c>
      <c r="C98" s="6"/>
      <c r="E98" s="6"/>
      <c r="F98" s="6"/>
      <c r="G98" s="6"/>
    </row>
    <row r="99" spans="1:18" x14ac:dyDescent="0.2">
      <c r="A99" s="106" t="s">
        <v>67</v>
      </c>
      <c r="B99" s="6"/>
      <c r="C99" s="6"/>
      <c r="D99" s="6"/>
      <c r="E99" s="6"/>
      <c r="F99" s="6"/>
      <c r="G99" s="6"/>
    </row>
    <row r="100" spans="1:18" x14ac:dyDescent="0.2">
      <c r="A100" s="107">
        <f ca="1">TODAY()</f>
        <v>45299</v>
      </c>
    </row>
    <row r="101" spans="1:18" x14ac:dyDescent="0.2">
      <c r="A101" s="5" t="s">
        <v>66</v>
      </c>
    </row>
    <row r="102" spans="1:18" ht="12.75" customHeight="1" x14ac:dyDescent="0.2">
      <c r="A102" s="110" t="s">
        <v>109</v>
      </c>
      <c r="B102" s="68"/>
      <c r="C102" s="68"/>
      <c r="D102" s="68"/>
      <c r="E102" s="68"/>
      <c r="F102" s="68"/>
      <c r="G102" s="68"/>
      <c r="H102" s="68"/>
      <c r="I102" s="68"/>
      <c r="O102" s="16"/>
    </row>
    <row r="103" spans="1:18" x14ac:dyDescent="0.2">
      <c r="A103" s="68"/>
      <c r="B103" s="68"/>
      <c r="C103" s="68"/>
      <c r="D103" s="68"/>
      <c r="E103" s="68"/>
      <c r="F103" s="68"/>
      <c r="G103" s="68"/>
      <c r="H103" s="68"/>
      <c r="I103" s="68"/>
    </row>
    <row r="104" spans="1:18" ht="14.2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2"/>
      <c r="M104" s="16"/>
      <c r="N104" s="16"/>
      <c r="P104" s="16"/>
      <c r="Q104" s="16"/>
      <c r="R104" s="16"/>
    </row>
  </sheetData>
  <sheetProtection sheet="1"/>
  <mergeCells count="1">
    <mergeCell ref="M17:N17"/>
  </mergeCells>
  <dataValidations count="9">
    <dataValidation allowBlank="1" showErrorMessage="1" sqref="E45:F51 I45:J51 M45:N51" xr:uid="{7D2317F3-D14E-435F-B411-FAFD40F924B3}"/>
    <dataValidation type="decimal" allowBlank="1" showInputMessage="1" showErrorMessage="1" sqref="D43 L43 H43" xr:uid="{488D1E14-AFF8-4525-BD68-59454A5710BC}">
      <formula1>0</formula1>
      <formula2>1</formula2>
    </dataValidation>
    <dataValidation allowBlank="1" showInputMessage="1" showErrorMessage="1" error="Value cannot exceed 100%." prompt="Leave this cell blank if you want the &quot;Whole Farm-$&quot; value for this line to be allocated evenly across all acres." sqref="D51 L51 H51" xr:uid="{6DE76886-298A-4ED7-8B11-1EC48AB70BD8}"/>
    <dataValidation type="decimal" allowBlank="1" showInputMessage="1" showErrorMessage="1" error="Value cannot exceed 100%." prompt="Leave this cell blank if you want the &quot;Whole Farm-$&quot; value for this line to be allocated evenly across all acres." sqref="H47:H50 L47:L50 D47:D50" xr:uid="{594555A0-F870-4AFC-BA9F-1AD47C6052F9}">
      <formula1>0</formula1>
      <formula2>1</formula2>
    </dataValidation>
    <dataValidation type="decimal" allowBlank="1" showInputMessage="1" showErrorMessage="1" error="Value cannot exceed 100%." prompt="Do not use this column unless you have entered a dollar value in the &quot;Whole Farm-$&quot; column, for this line.  Leave this cell blank if you want to have the Whole Farm value allocated evenly across all acres." sqref="D20:D35 L37:L38 H37:H38 D37:D38 L20:L35 H20:H35" xr:uid="{55FB479B-D34F-44AC-BA13-E35B920CCADF}">
      <formula1>0</formula1>
      <formula2>1</formula2>
    </dataValidation>
    <dataValidation allowBlank="1" showInputMessage="1" showErrorMessage="1" prompt="Enter the name of any other crop." sqref="M17" xr:uid="{7FD6AA95-6D7F-40E7-8BA6-85B4201C5A0B}"/>
    <dataValidation allowBlank="1" showInputMessage="1" showErrorMessage="1" prompt="Do not use this column if you entered data in the &quot;Total $ for Crop&quot; or &quot;$ per Acre&quot; column, for this line." sqref="B37:B38 B47:B51 B20:B35" xr:uid="{B6E23DEC-933C-4C80-A4F8-5434B4CDEBA1}"/>
    <dataValidation allowBlank="1" showInputMessage="1" showErrorMessage="1" prompt="Do not use this column if you have entered data in the &quot;Whole Farm-$&quot; column or the &quot;Total $ for Crop&quot; column, for this line." sqref="N37:N38 F20:F35 N20:N35 J20:J35 J37:J38 F37:F38" xr:uid="{FB383AEA-12FF-441D-9060-5417BC3939F0}"/>
    <dataValidation allowBlank="1" showInputMessage="1" showErrorMessage="1" prompt="Do not use this column if you have entered data in the &quot;Whole Farm-$&quot; column or the &quot;$ per Acre&quot; column, for this line." sqref="M37:M38 E20:E35 M20:M35 I20:I35 I37:I38 E37:E38" xr:uid="{19F52C23-9E99-4F0F-B1DE-FC9D415CFCAB}"/>
  </dataValidations>
  <hyperlinks>
    <hyperlink ref="A98" r:id="rId1" xr:uid="{D43F52E2-BEF1-4EBF-8797-9D131DB2D895}"/>
    <hyperlink ref="A3" r:id="rId2" display="See Ag Decision Maker File A1-20 for more information." xr:uid="{67B50D9E-866E-409C-95D8-F47B77C87A93}"/>
  </hyperlinks>
  <printOptions horizontalCentered="1" verticalCentered="1"/>
  <pageMargins left="0.25" right="0.25" top="0.75" bottom="0.75" header="0.3" footer="0.3"/>
  <pageSetup scale="70" fitToHeight="2" orientation="landscape" r:id="rId3"/>
  <headerFooter alignWithMargins="0"/>
  <rowBreaks count="1" manualBreakCount="1">
    <brk id="54" max="13" man="1"/>
  </row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2"/>
  <sheetViews>
    <sheetView showGridLines="0" zoomScaleNormal="100" workbookViewId="0"/>
  </sheetViews>
  <sheetFormatPr defaultColWidth="8.85546875" defaultRowHeight="12.75" x14ac:dyDescent="0.2"/>
  <cols>
    <col min="1" max="1" width="45.7109375" style="5" customWidth="1"/>
    <col min="2" max="2" width="13.7109375" style="5" customWidth="1"/>
    <col min="3" max="3" width="3.7109375" style="5" customWidth="1"/>
    <col min="4" max="6" width="10.7109375" style="5" customWidth="1"/>
    <col min="7" max="7" width="2.7109375" style="5" customWidth="1"/>
    <col min="8" max="10" width="10.7109375" style="5" customWidth="1"/>
    <col min="11" max="11" width="2.7109375" style="5" customWidth="1"/>
    <col min="12" max="14" width="10.7109375" style="5" customWidth="1"/>
    <col min="15" max="15" width="8.85546875" style="5"/>
    <col min="16" max="18" width="10.7109375" style="5" customWidth="1"/>
    <col min="19" max="19" width="8.85546875" style="5"/>
    <col min="20" max="22" width="10.7109375" style="5" customWidth="1"/>
    <col min="23" max="23" width="8.85546875" style="5"/>
    <col min="24" max="26" width="10.7109375" style="5" customWidth="1"/>
    <col min="27" max="16384" width="8.85546875" style="5"/>
  </cols>
  <sheetData>
    <row r="1" spans="1:24" s="37" customFormat="1" ht="33.950000000000003" customHeight="1" thickBot="1" x14ac:dyDescent="0.35">
      <c r="A1" s="84" t="s">
        <v>105</v>
      </c>
      <c r="N1" s="113" t="s">
        <v>111</v>
      </c>
    </row>
    <row r="2" spans="1:24" ht="16.5" thickTop="1" x14ac:dyDescent="0.25">
      <c r="A2" s="85" t="s">
        <v>73</v>
      </c>
      <c r="B2" s="1"/>
      <c r="C2" s="1"/>
      <c r="D2" s="1"/>
      <c r="E2" s="1"/>
      <c r="F2" s="1"/>
      <c r="G2" s="1"/>
      <c r="H2" s="1"/>
      <c r="I2" s="1"/>
      <c r="J2" s="1"/>
    </row>
    <row r="3" spans="1:24" ht="12.4" customHeight="1" x14ac:dyDescent="0.2">
      <c r="A3" s="93" t="s">
        <v>110</v>
      </c>
      <c r="B3" s="4"/>
      <c r="C3" s="4"/>
      <c r="D3" s="4"/>
      <c r="E3" s="4"/>
      <c r="F3" s="4"/>
      <c r="G3" s="4"/>
      <c r="H3" s="4"/>
      <c r="I3" s="4"/>
      <c r="J3" s="4"/>
    </row>
    <row r="4" spans="1:24" ht="12.4" customHeight="1" x14ac:dyDescent="0.2">
      <c r="A4" s="86"/>
      <c r="C4" s="4"/>
      <c r="D4" s="4"/>
      <c r="E4" s="4"/>
      <c r="F4" s="4"/>
      <c r="G4" s="4"/>
      <c r="H4" s="4"/>
      <c r="I4" s="4"/>
      <c r="J4" s="4"/>
    </row>
    <row r="5" spans="1:24" ht="12.4" customHeight="1" x14ac:dyDescent="0.2">
      <c r="A5" s="87" t="s">
        <v>33</v>
      </c>
      <c r="B5" s="82"/>
      <c r="C5" s="4"/>
      <c r="D5" s="4"/>
      <c r="E5" s="4"/>
      <c r="F5" s="4"/>
      <c r="G5" s="4"/>
      <c r="H5" s="4"/>
      <c r="I5" s="4"/>
      <c r="J5" s="4"/>
    </row>
    <row r="6" spans="1:24" x14ac:dyDescent="0.2">
      <c r="A6" s="88" t="s">
        <v>68</v>
      </c>
      <c r="B6" s="30"/>
      <c r="C6" s="6"/>
      <c r="D6" s="6"/>
      <c r="E6" s="6"/>
      <c r="F6" s="6"/>
      <c r="G6" s="6"/>
      <c r="H6" s="6"/>
      <c r="I6" s="6"/>
      <c r="J6" s="6"/>
    </row>
    <row r="7" spans="1:24" ht="13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24" x14ac:dyDescent="0.2">
      <c r="A8" s="90" t="s">
        <v>71</v>
      </c>
      <c r="B8" s="7"/>
      <c r="C8" s="7"/>
      <c r="D8" s="7"/>
      <c r="E8" s="7"/>
      <c r="F8" s="7"/>
      <c r="G8" s="7"/>
      <c r="H8" s="38"/>
      <c r="I8" s="38"/>
      <c r="J8" s="38"/>
      <c r="K8" s="39"/>
      <c r="L8" s="39"/>
      <c r="M8" s="39"/>
      <c r="N8" s="40"/>
    </row>
    <row r="9" spans="1:24" x14ac:dyDescent="0.2">
      <c r="A9" s="91" t="s">
        <v>72</v>
      </c>
      <c r="B9" s="8"/>
      <c r="C9" s="8"/>
      <c r="D9" s="8"/>
      <c r="E9" s="8"/>
      <c r="F9" s="8"/>
      <c r="G9" s="8"/>
      <c r="H9" s="41"/>
      <c r="I9" s="41"/>
      <c r="J9" s="41"/>
      <c r="K9" s="42"/>
      <c r="L9" s="42"/>
      <c r="M9" s="42"/>
      <c r="N9" s="43"/>
    </row>
    <row r="10" spans="1:24" x14ac:dyDescent="0.2">
      <c r="A10" s="91" t="s">
        <v>77</v>
      </c>
      <c r="B10" s="8"/>
      <c r="C10" s="8"/>
      <c r="D10" s="8"/>
      <c r="E10" s="8"/>
      <c r="F10" s="8"/>
      <c r="G10" s="8"/>
      <c r="H10" s="41"/>
      <c r="I10" s="41"/>
      <c r="J10" s="41"/>
      <c r="K10" s="42"/>
      <c r="L10" s="42"/>
      <c r="M10" s="42"/>
      <c r="N10" s="43"/>
    </row>
    <row r="11" spans="1:24" x14ac:dyDescent="0.2">
      <c r="A11" s="91" t="s">
        <v>40</v>
      </c>
      <c r="B11" s="8"/>
      <c r="C11" s="8"/>
      <c r="D11" s="8"/>
      <c r="E11" s="8"/>
      <c r="F11" s="8"/>
      <c r="G11" s="8"/>
      <c r="H11" s="41"/>
      <c r="I11" s="41"/>
      <c r="J11" s="41"/>
      <c r="K11" s="42"/>
      <c r="L11" s="42"/>
      <c r="M11" s="42"/>
      <c r="N11" s="43"/>
    </row>
    <row r="12" spans="1:24" x14ac:dyDescent="0.2">
      <c r="A12" s="91" t="s">
        <v>15</v>
      </c>
      <c r="B12" s="8"/>
      <c r="C12" s="8"/>
      <c r="D12" s="8"/>
      <c r="E12" s="8"/>
      <c r="F12" s="8"/>
      <c r="G12" s="8"/>
      <c r="H12" s="41"/>
      <c r="I12" s="41"/>
      <c r="J12" s="41"/>
      <c r="K12" s="42"/>
      <c r="L12" s="42"/>
      <c r="M12" s="42"/>
      <c r="N12" s="43"/>
    </row>
    <row r="13" spans="1:24" x14ac:dyDescent="0.2">
      <c r="A13" s="91" t="s">
        <v>16</v>
      </c>
      <c r="B13" s="8"/>
      <c r="C13" s="8"/>
      <c r="D13" s="8"/>
      <c r="E13" s="8"/>
      <c r="F13" s="8"/>
      <c r="G13" s="8"/>
      <c r="H13" s="41"/>
      <c r="I13" s="41"/>
      <c r="J13" s="41"/>
      <c r="K13" s="42"/>
      <c r="L13" s="42"/>
      <c r="M13" s="42"/>
      <c r="N13" s="43"/>
    </row>
    <row r="14" spans="1:24" ht="13.5" thickBot="1" x14ac:dyDescent="0.25">
      <c r="A14" s="92" t="s">
        <v>39</v>
      </c>
      <c r="B14" s="9"/>
      <c r="C14" s="9"/>
      <c r="D14" s="9"/>
      <c r="E14" s="9"/>
      <c r="F14" s="9"/>
      <c r="G14" s="9"/>
      <c r="H14" s="44"/>
      <c r="I14" s="44"/>
      <c r="J14" s="44"/>
      <c r="K14" s="45"/>
      <c r="L14" s="45"/>
      <c r="M14" s="45"/>
      <c r="N14" s="46"/>
    </row>
    <row r="15" spans="1:24" x14ac:dyDescent="0.2">
      <c r="A15" s="8"/>
      <c r="B15" s="8"/>
      <c r="C15" s="8"/>
      <c r="D15" s="8"/>
      <c r="E15" s="8"/>
      <c r="F15" s="8"/>
      <c r="G15" s="8"/>
      <c r="H15" s="41"/>
      <c r="I15" s="41"/>
      <c r="J15" s="41"/>
      <c r="K15" s="42"/>
      <c r="L15" s="42"/>
      <c r="M15" s="42"/>
      <c r="N15" s="42"/>
    </row>
    <row r="16" spans="1:24" x14ac:dyDescent="0.2">
      <c r="A16" s="94" t="s">
        <v>24</v>
      </c>
      <c r="B16" s="10"/>
      <c r="C16" s="6"/>
      <c r="D16" s="6"/>
      <c r="E16" s="6"/>
      <c r="F16" s="6"/>
      <c r="G16" s="6"/>
      <c r="H16" s="6"/>
      <c r="I16" s="6"/>
      <c r="J16" s="6"/>
      <c r="L16" s="11" t="s">
        <v>34</v>
      </c>
      <c r="P16" s="11" t="s">
        <v>34</v>
      </c>
      <c r="T16" s="11" t="s">
        <v>34</v>
      </c>
      <c r="X16" s="11" t="s">
        <v>34</v>
      </c>
    </row>
    <row r="17" spans="1:27" x14ac:dyDescent="0.2">
      <c r="A17" s="95" t="s">
        <v>63</v>
      </c>
      <c r="B17" s="6"/>
      <c r="C17" s="6"/>
      <c r="E17" s="12" t="s">
        <v>0</v>
      </c>
      <c r="F17" s="6"/>
      <c r="G17" s="6"/>
      <c r="I17" s="13" t="s">
        <v>1</v>
      </c>
      <c r="J17" s="6"/>
      <c r="L17" s="12" t="s">
        <v>43</v>
      </c>
      <c r="M17" s="115"/>
      <c r="N17" s="115"/>
      <c r="O17" s="16"/>
      <c r="P17" s="12" t="s">
        <v>43</v>
      </c>
      <c r="Q17" s="115"/>
      <c r="R17" s="115"/>
      <c r="T17" s="12" t="s">
        <v>43</v>
      </c>
      <c r="U17" s="115"/>
      <c r="V17" s="115"/>
      <c r="X17" s="12" t="s">
        <v>43</v>
      </c>
      <c r="Y17" s="116"/>
      <c r="Z17" s="117"/>
    </row>
    <row r="18" spans="1:27" x14ac:dyDescent="0.2">
      <c r="A18" s="4" t="s">
        <v>44</v>
      </c>
      <c r="B18" s="14" t="s">
        <v>2</v>
      </c>
      <c r="C18" s="14"/>
      <c r="D18" s="14" t="s">
        <v>17</v>
      </c>
      <c r="E18" s="14" t="s">
        <v>51</v>
      </c>
      <c r="F18" s="14" t="s">
        <v>52</v>
      </c>
      <c r="G18" s="14"/>
      <c r="H18" s="14" t="s">
        <v>17</v>
      </c>
      <c r="I18" s="14" t="s">
        <v>51</v>
      </c>
      <c r="J18" s="14" t="s">
        <v>52</v>
      </c>
      <c r="K18" s="15"/>
      <c r="L18" s="14" t="s">
        <v>17</v>
      </c>
      <c r="M18" s="14" t="s">
        <v>51</v>
      </c>
      <c r="N18" s="14" t="s">
        <v>52</v>
      </c>
      <c r="O18" s="16"/>
      <c r="P18" s="14" t="s">
        <v>17</v>
      </c>
      <c r="Q18" s="14" t="s">
        <v>51</v>
      </c>
      <c r="R18" s="14" t="s">
        <v>52</v>
      </c>
      <c r="T18" s="14" t="s">
        <v>17</v>
      </c>
      <c r="U18" s="14" t="s">
        <v>51</v>
      </c>
      <c r="V18" s="14" t="s">
        <v>52</v>
      </c>
      <c r="X18" s="14" t="s">
        <v>17</v>
      </c>
      <c r="Y18" s="14" t="s">
        <v>51</v>
      </c>
      <c r="Z18" s="14" t="s">
        <v>52</v>
      </c>
    </row>
    <row r="19" spans="1:27" x14ac:dyDescent="0.2">
      <c r="A19" s="17" t="s">
        <v>54</v>
      </c>
      <c r="B19" s="14" t="s">
        <v>3</v>
      </c>
      <c r="C19" s="14"/>
      <c r="D19" s="14" t="s">
        <v>18</v>
      </c>
      <c r="E19" s="14" t="s">
        <v>19</v>
      </c>
      <c r="F19" s="14" t="s">
        <v>42</v>
      </c>
      <c r="G19" s="14"/>
      <c r="H19" s="14" t="s">
        <v>18</v>
      </c>
      <c r="I19" s="14" t="s">
        <v>19</v>
      </c>
      <c r="J19" s="14" t="s">
        <v>42</v>
      </c>
      <c r="K19" s="15"/>
      <c r="L19" s="14" t="s">
        <v>18</v>
      </c>
      <c r="M19" s="14" t="s">
        <v>19</v>
      </c>
      <c r="N19" s="14" t="s">
        <v>42</v>
      </c>
      <c r="O19" s="16"/>
      <c r="P19" s="14" t="s">
        <v>18</v>
      </c>
      <c r="Q19" s="14" t="s">
        <v>19</v>
      </c>
      <c r="R19" s="14" t="s">
        <v>42</v>
      </c>
      <c r="T19" s="14" t="s">
        <v>18</v>
      </c>
      <c r="U19" s="14" t="s">
        <v>19</v>
      </c>
      <c r="V19" s="14" t="s">
        <v>42</v>
      </c>
      <c r="X19" s="14" t="s">
        <v>18</v>
      </c>
      <c r="Y19" s="14" t="s">
        <v>19</v>
      </c>
      <c r="Z19" s="14" t="s">
        <v>42</v>
      </c>
    </row>
    <row r="20" spans="1:27" x14ac:dyDescent="0.2">
      <c r="A20" s="89" t="s">
        <v>23</v>
      </c>
      <c r="B20" s="18"/>
      <c r="C20" s="6"/>
      <c r="D20" s="19"/>
      <c r="E20" s="18"/>
      <c r="F20" s="20"/>
      <c r="G20" s="6"/>
      <c r="H20" s="19"/>
      <c r="I20" s="18"/>
      <c r="J20" s="20"/>
      <c r="L20" s="19"/>
      <c r="M20" s="18"/>
      <c r="N20" s="20"/>
      <c r="P20" s="19"/>
      <c r="Q20" s="18"/>
      <c r="R20" s="20"/>
      <c r="T20" s="19"/>
      <c r="U20" s="18"/>
      <c r="V20" s="20"/>
      <c r="X20" s="19"/>
      <c r="Y20" s="18"/>
      <c r="Z20" s="20"/>
      <c r="AA20" s="16" t="str">
        <f t="shared" ref="AA20:AA35" si="0">IF(D20+H20+L20+P20+T20+X20&gt;0,IF(D20+H20+L20+P20+T20+X20=1," ","Percentages must equal 100%.")," ")</f>
        <v xml:space="preserve"> </v>
      </c>
    </row>
    <row r="21" spans="1:27" x14ac:dyDescent="0.2">
      <c r="A21" s="89" t="s">
        <v>20</v>
      </c>
      <c r="B21" s="18"/>
      <c r="C21" s="6"/>
      <c r="D21" s="19"/>
      <c r="E21" s="18"/>
      <c r="F21" s="20"/>
      <c r="G21" s="6"/>
      <c r="H21" s="19"/>
      <c r="I21" s="18"/>
      <c r="J21" s="20"/>
      <c r="L21" s="19"/>
      <c r="M21" s="18"/>
      <c r="N21" s="20"/>
      <c r="P21" s="19"/>
      <c r="Q21" s="18"/>
      <c r="R21" s="20"/>
      <c r="T21" s="19"/>
      <c r="U21" s="18"/>
      <c r="V21" s="20"/>
      <c r="X21" s="19"/>
      <c r="Y21" s="18"/>
      <c r="Z21" s="20"/>
      <c r="AA21" s="16" t="str">
        <f t="shared" si="0"/>
        <v xml:space="preserve"> </v>
      </c>
    </row>
    <row r="22" spans="1:27" x14ac:dyDescent="0.2">
      <c r="A22" s="89" t="s">
        <v>21</v>
      </c>
      <c r="B22" s="18"/>
      <c r="C22" s="6"/>
      <c r="D22" s="19"/>
      <c r="E22" s="18"/>
      <c r="F22" s="20"/>
      <c r="G22" s="6"/>
      <c r="H22" s="19"/>
      <c r="I22" s="18"/>
      <c r="J22" s="20"/>
      <c r="L22" s="19"/>
      <c r="M22" s="18"/>
      <c r="N22" s="20"/>
      <c r="P22" s="19"/>
      <c r="Q22" s="18"/>
      <c r="R22" s="20"/>
      <c r="T22" s="19"/>
      <c r="U22" s="18"/>
      <c r="V22" s="20"/>
      <c r="X22" s="19"/>
      <c r="Y22" s="18"/>
      <c r="Z22" s="20"/>
      <c r="AA22" s="16" t="str">
        <f t="shared" si="0"/>
        <v xml:space="preserve"> </v>
      </c>
    </row>
    <row r="23" spans="1:27" x14ac:dyDescent="0.2">
      <c r="A23" s="89" t="s">
        <v>4</v>
      </c>
      <c r="B23" s="18"/>
      <c r="C23" s="6"/>
      <c r="D23" s="19"/>
      <c r="E23" s="18"/>
      <c r="F23" s="20"/>
      <c r="G23" s="6"/>
      <c r="H23" s="19"/>
      <c r="I23" s="18"/>
      <c r="J23" s="20"/>
      <c r="L23" s="19"/>
      <c r="M23" s="18"/>
      <c r="N23" s="20"/>
      <c r="P23" s="19"/>
      <c r="Q23" s="18"/>
      <c r="R23" s="20"/>
      <c r="T23" s="19"/>
      <c r="U23" s="18"/>
      <c r="V23" s="20"/>
      <c r="X23" s="19"/>
      <c r="Y23" s="18"/>
      <c r="Z23" s="20"/>
      <c r="AA23" s="16" t="str">
        <f t="shared" si="0"/>
        <v xml:space="preserve"> </v>
      </c>
    </row>
    <row r="24" spans="1:27" x14ac:dyDescent="0.2">
      <c r="A24" s="89" t="s">
        <v>22</v>
      </c>
      <c r="B24" s="18"/>
      <c r="C24" s="6"/>
      <c r="D24" s="19"/>
      <c r="E24" s="18"/>
      <c r="F24" s="20"/>
      <c r="G24" s="6"/>
      <c r="H24" s="19"/>
      <c r="I24" s="18"/>
      <c r="J24" s="20"/>
      <c r="L24" s="19"/>
      <c r="M24" s="18"/>
      <c r="N24" s="20"/>
      <c r="P24" s="19"/>
      <c r="Q24" s="18"/>
      <c r="R24" s="20"/>
      <c r="T24" s="19"/>
      <c r="U24" s="18"/>
      <c r="V24" s="20"/>
      <c r="X24" s="19"/>
      <c r="Y24" s="18"/>
      <c r="Z24" s="20"/>
      <c r="AA24" s="16" t="str">
        <f t="shared" si="0"/>
        <v xml:space="preserve"> </v>
      </c>
    </row>
    <row r="25" spans="1:27" x14ac:dyDescent="0.2">
      <c r="A25" s="89" t="s">
        <v>5</v>
      </c>
      <c r="B25" s="18"/>
      <c r="C25" s="6"/>
      <c r="D25" s="19"/>
      <c r="E25" s="18"/>
      <c r="F25" s="20"/>
      <c r="G25" s="6"/>
      <c r="H25" s="19"/>
      <c r="I25" s="18"/>
      <c r="J25" s="20"/>
      <c r="L25" s="19"/>
      <c r="M25" s="18"/>
      <c r="N25" s="20"/>
      <c r="P25" s="19"/>
      <c r="Q25" s="18"/>
      <c r="R25" s="20"/>
      <c r="T25" s="19"/>
      <c r="U25" s="18"/>
      <c r="V25" s="20"/>
      <c r="X25" s="19"/>
      <c r="Y25" s="18"/>
      <c r="Z25" s="20"/>
      <c r="AA25" s="16" t="str">
        <f t="shared" si="0"/>
        <v xml:space="preserve"> </v>
      </c>
    </row>
    <row r="26" spans="1:27" x14ac:dyDescent="0.2">
      <c r="A26" s="89" t="s">
        <v>6</v>
      </c>
      <c r="B26" s="18"/>
      <c r="C26" s="6"/>
      <c r="D26" s="19"/>
      <c r="E26" s="18"/>
      <c r="F26" s="20"/>
      <c r="G26" s="6"/>
      <c r="H26" s="19"/>
      <c r="I26" s="18"/>
      <c r="J26" s="20"/>
      <c r="L26" s="19"/>
      <c r="M26" s="18"/>
      <c r="N26" s="20"/>
      <c r="P26" s="19"/>
      <c r="Q26" s="18"/>
      <c r="R26" s="20"/>
      <c r="T26" s="19"/>
      <c r="U26" s="18"/>
      <c r="V26" s="20"/>
      <c r="X26" s="19"/>
      <c r="Y26" s="18"/>
      <c r="Z26" s="20"/>
      <c r="AA26" s="16" t="str">
        <f t="shared" si="0"/>
        <v xml:space="preserve"> </v>
      </c>
    </row>
    <row r="27" spans="1:27" x14ac:dyDescent="0.2">
      <c r="A27" s="89" t="s">
        <v>7</v>
      </c>
      <c r="B27" s="18"/>
      <c r="C27" s="6"/>
      <c r="D27" s="19"/>
      <c r="E27" s="18"/>
      <c r="F27" s="20"/>
      <c r="G27" s="6"/>
      <c r="H27" s="19"/>
      <c r="I27" s="18"/>
      <c r="J27" s="20"/>
      <c r="L27" s="19"/>
      <c r="M27" s="18"/>
      <c r="N27" s="20"/>
      <c r="P27" s="19"/>
      <c r="Q27" s="18"/>
      <c r="R27" s="20"/>
      <c r="T27" s="19"/>
      <c r="U27" s="18"/>
      <c r="V27" s="20"/>
      <c r="X27" s="19"/>
      <c r="Y27" s="18"/>
      <c r="Z27" s="20"/>
      <c r="AA27" s="16" t="str">
        <f t="shared" si="0"/>
        <v xml:space="preserve"> </v>
      </c>
    </row>
    <row r="28" spans="1:27" x14ac:dyDescent="0.2">
      <c r="A28" s="89" t="s">
        <v>8</v>
      </c>
      <c r="B28" s="18"/>
      <c r="C28" s="6"/>
      <c r="D28" s="19"/>
      <c r="E28" s="18"/>
      <c r="F28" s="20"/>
      <c r="G28" s="6"/>
      <c r="H28" s="19"/>
      <c r="I28" s="18"/>
      <c r="J28" s="20"/>
      <c r="L28" s="19"/>
      <c r="M28" s="18"/>
      <c r="N28" s="20"/>
      <c r="P28" s="19"/>
      <c r="Q28" s="18"/>
      <c r="R28" s="20"/>
      <c r="T28" s="19"/>
      <c r="U28" s="18"/>
      <c r="V28" s="20"/>
      <c r="X28" s="19"/>
      <c r="Y28" s="18"/>
      <c r="Z28" s="20"/>
      <c r="AA28" s="16" t="str">
        <f t="shared" si="0"/>
        <v xml:space="preserve"> </v>
      </c>
    </row>
    <row r="29" spans="1:27" x14ac:dyDescent="0.2">
      <c r="A29" s="89" t="s">
        <v>47</v>
      </c>
      <c r="B29" s="18"/>
      <c r="C29" s="6"/>
      <c r="D29" s="19"/>
      <c r="E29" s="18"/>
      <c r="F29" s="20"/>
      <c r="G29" s="6"/>
      <c r="H29" s="19"/>
      <c r="I29" s="18"/>
      <c r="J29" s="20"/>
      <c r="L29" s="19"/>
      <c r="M29" s="18"/>
      <c r="N29" s="20"/>
      <c r="P29" s="19"/>
      <c r="Q29" s="18"/>
      <c r="R29" s="20"/>
      <c r="T29" s="19"/>
      <c r="U29" s="18"/>
      <c r="V29" s="20"/>
      <c r="X29" s="19"/>
      <c r="Y29" s="18"/>
      <c r="Z29" s="20"/>
      <c r="AA29" s="16" t="str">
        <f t="shared" si="0"/>
        <v xml:space="preserve"> </v>
      </c>
    </row>
    <row r="30" spans="1:27" x14ac:dyDescent="0.2">
      <c r="A30" s="89" t="s">
        <v>9</v>
      </c>
      <c r="B30" s="18"/>
      <c r="C30" s="6"/>
      <c r="D30" s="19"/>
      <c r="E30" s="18"/>
      <c r="F30" s="20"/>
      <c r="G30" s="6"/>
      <c r="H30" s="19"/>
      <c r="I30" s="18"/>
      <c r="J30" s="20"/>
      <c r="L30" s="19"/>
      <c r="M30" s="18"/>
      <c r="N30" s="20"/>
      <c r="P30" s="19"/>
      <c r="Q30" s="18"/>
      <c r="R30" s="20"/>
      <c r="T30" s="19"/>
      <c r="U30" s="18"/>
      <c r="V30" s="20"/>
      <c r="X30" s="19"/>
      <c r="Y30" s="18"/>
      <c r="Z30" s="20"/>
      <c r="AA30" s="16" t="str">
        <f t="shared" si="0"/>
        <v xml:space="preserve"> </v>
      </c>
    </row>
    <row r="31" spans="1:27" x14ac:dyDescent="0.2">
      <c r="A31" s="89" t="s">
        <v>27</v>
      </c>
      <c r="B31" s="18"/>
      <c r="C31" s="6"/>
      <c r="D31" s="19"/>
      <c r="E31" s="18"/>
      <c r="F31" s="20"/>
      <c r="G31" s="6"/>
      <c r="H31" s="19"/>
      <c r="I31" s="18"/>
      <c r="J31" s="20"/>
      <c r="L31" s="19"/>
      <c r="M31" s="18"/>
      <c r="N31" s="20"/>
      <c r="P31" s="19"/>
      <c r="Q31" s="18"/>
      <c r="R31" s="20"/>
      <c r="T31" s="19"/>
      <c r="U31" s="18"/>
      <c r="V31" s="20"/>
      <c r="X31" s="19"/>
      <c r="Y31" s="18"/>
      <c r="Z31" s="20"/>
      <c r="AA31" s="16" t="str">
        <f t="shared" si="0"/>
        <v xml:space="preserve"> </v>
      </c>
    </row>
    <row r="32" spans="1:27" x14ac:dyDescent="0.2">
      <c r="A32" s="89" t="s">
        <v>45</v>
      </c>
      <c r="B32" s="18"/>
      <c r="C32" s="6"/>
      <c r="D32" s="19"/>
      <c r="E32" s="18"/>
      <c r="F32" s="20"/>
      <c r="G32" s="6"/>
      <c r="H32" s="19"/>
      <c r="I32" s="18"/>
      <c r="J32" s="20"/>
      <c r="L32" s="19"/>
      <c r="M32" s="18"/>
      <c r="N32" s="20"/>
      <c r="P32" s="19"/>
      <c r="Q32" s="18"/>
      <c r="R32" s="20"/>
      <c r="T32" s="19"/>
      <c r="U32" s="18"/>
      <c r="V32" s="20"/>
      <c r="X32" s="19"/>
      <c r="Y32" s="18"/>
      <c r="Z32" s="20"/>
      <c r="AA32" s="16" t="str">
        <f t="shared" si="0"/>
        <v xml:space="preserve"> </v>
      </c>
    </row>
    <row r="33" spans="1:27" x14ac:dyDescent="0.2">
      <c r="A33" s="89" t="s">
        <v>10</v>
      </c>
      <c r="B33" s="18"/>
      <c r="C33" s="6"/>
      <c r="D33" s="19"/>
      <c r="E33" s="18"/>
      <c r="F33" s="20"/>
      <c r="G33" s="6"/>
      <c r="H33" s="19"/>
      <c r="I33" s="18"/>
      <c r="J33" s="20"/>
      <c r="L33" s="19"/>
      <c r="M33" s="18"/>
      <c r="N33" s="20"/>
      <c r="P33" s="19"/>
      <c r="Q33" s="18"/>
      <c r="R33" s="20"/>
      <c r="T33" s="19"/>
      <c r="U33" s="18"/>
      <c r="V33" s="20"/>
      <c r="X33" s="19"/>
      <c r="Y33" s="18"/>
      <c r="Z33" s="20"/>
      <c r="AA33" s="16" t="str">
        <f t="shared" si="0"/>
        <v xml:space="preserve"> </v>
      </c>
    </row>
    <row r="34" spans="1:27" x14ac:dyDescent="0.2">
      <c r="A34" s="89" t="s">
        <v>11</v>
      </c>
      <c r="B34" s="18"/>
      <c r="C34" s="6"/>
      <c r="D34" s="19"/>
      <c r="E34" s="18"/>
      <c r="F34" s="20"/>
      <c r="G34" s="6"/>
      <c r="H34" s="19"/>
      <c r="I34" s="18"/>
      <c r="J34" s="20"/>
      <c r="L34" s="19"/>
      <c r="M34" s="18"/>
      <c r="N34" s="20"/>
      <c r="P34" s="19"/>
      <c r="Q34" s="18"/>
      <c r="R34" s="20"/>
      <c r="T34" s="19"/>
      <c r="U34" s="18"/>
      <c r="V34" s="20"/>
      <c r="X34" s="19"/>
      <c r="Y34" s="18"/>
      <c r="Z34" s="20"/>
      <c r="AA34" s="16" t="str">
        <f t="shared" si="0"/>
        <v xml:space="preserve"> </v>
      </c>
    </row>
    <row r="35" spans="1:27" x14ac:dyDescent="0.2">
      <c r="A35" s="89" t="s">
        <v>46</v>
      </c>
      <c r="B35" s="18"/>
      <c r="C35" s="6"/>
      <c r="D35" s="19"/>
      <c r="E35" s="18"/>
      <c r="F35" s="20"/>
      <c r="G35" s="6"/>
      <c r="H35" s="19"/>
      <c r="I35" s="18"/>
      <c r="J35" s="20"/>
      <c r="L35" s="19"/>
      <c r="M35" s="18"/>
      <c r="N35" s="20"/>
      <c r="P35" s="19"/>
      <c r="Q35" s="18"/>
      <c r="R35" s="20"/>
      <c r="T35" s="19"/>
      <c r="U35" s="18"/>
      <c r="V35" s="20"/>
      <c r="X35" s="19"/>
      <c r="Y35" s="18"/>
      <c r="Z35" s="20"/>
      <c r="AA35" s="16" t="str">
        <f t="shared" si="0"/>
        <v xml:space="preserve"> </v>
      </c>
    </row>
    <row r="36" spans="1:27" x14ac:dyDescent="0.2">
      <c r="A36" s="12" t="s">
        <v>49</v>
      </c>
      <c r="B36" s="21"/>
      <c r="C36" s="6"/>
      <c r="D36" s="6"/>
      <c r="E36" s="4" t="str">
        <f>E17</f>
        <v>Corn</v>
      </c>
      <c r="F36" s="6"/>
      <c r="G36" s="6"/>
      <c r="H36" s="6"/>
      <c r="I36" s="4" t="str">
        <f>I17</f>
        <v>Soybeans</v>
      </c>
      <c r="J36" s="6"/>
      <c r="L36" s="6"/>
      <c r="M36" s="4">
        <f>M17</f>
        <v>0</v>
      </c>
      <c r="N36" s="6"/>
      <c r="O36" s="16"/>
      <c r="P36" s="6"/>
      <c r="Q36" s="4">
        <f>Q17</f>
        <v>0</v>
      </c>
      <c r="R36" s="6"/>
      <c r="T36" s="6"/>
      <c r="U36" s="4">
        <f>U17</f>
        <v>0</v>
      </c>
      <c r="V36" s="6"/>
      <c r="X36" s="6"/>
      <c r="Y36" s="4">
        <f>Y17</f>
        <v>0</v>
      </c>
      <c r="Z36" s="6"/>
    </row>
    <row r="37" spans="1:27" x14ac:dyDescent="0.2">
      <c r="A37" s="89" t="s">
        <v>12</v>
      </c>
      <c r="B37" s="18"/>
      <c r="C37" s="6"/>
      <c r="D37" s="19"/>
      <c r="E37" s="18"/>
      <c r="F37" s="20"/>
      <c r="G37" s="6"/>
      <c r="H37" s="19"/>
      <c r="I37" s="18"/>
      <c r="J37" s="20"/>
      <c r="L37" s="19"/>
      <c r="M37" s="18"/>
      <c r="N37" s="20"/>
      <c r="O37" s="16" t="str">
        <f>IF(D37+H37+L37&gt;0,IF(D37+H37+L37=1," ","Percentages must equal 100%.")," ")</f>
        <v xml:space="preserve"> </v>
      </c>
      <c r="P37" s="19"/>
      <c r="Q37" s="18"/>
      <c r="R37" s="20"/>
      <c r="T37" s="19"/>
      <c r="U37" s="18"/>
      <c r="V37" s="20"/>
      <c r="X37" s="19"/>
      <c r="Y37" s="18"/>
      <c r="Z37" s="20"/>
    </row>
    <row r="38" spans="1:27" x14ac:dyDescent="0.2">
      <c r="A38" s="89" t="s">
        <v>13</v>
      </c>
      <c r="B38" s="18"/>
      <c r="C38" s="6"/>
      <c r="D38" s="19"/>
      <c r="E38" s="18"/>
      <c r="F38" s="20"/>
      <c r="G38" s="6"/>
      <c r="H38" s="19"/>
      <c r="I38" s="18"/>
      <c r="J38" s="20"/>
      <c r="L38" s="19"/>
      <c r="M38" s="18"/>
      <c r="N38" s="20"/>
      <c r="O38" s="16" t="str">
        <f>IF(D38+H38+L38&gt;0,IF(D38+H38+L38=1," ","Percentages must equal 100%.")," ")</f>
        <v xml:space="preserve"> </v>
      </c>
      <c r="P38" s="19"/>
      <c r="Q38" s="18"/>
      <c r="R38" s="20"/>
      <c r="T38" s="19"/>
      <c r="U38" s="18"/>
      <c r="V38" s="20"/>
      <c r="X38" s="19"/>
      <c r="Y38" s="18"/>
      <c r="Z38" s="20"/>
    </row>
    <row r="39" spans="1:27" x14ac:dyDescent="0.2">
      <c r="A39" s="6"/>
      <c r="B39" s="21"/>
      <c r="C39" s="6"/>
      <c r="D39" s="6"/>
      <c r="E39" s="6"/>
      <c r="F39" s="6"/>
      <c r="G39" s="6"/>
      <c r="H39" s="6"/>
      <c r="I39" s="6"/>
      <c r="J39" s="6"/>
      <c r="L39" s="6"/>
      <c r="M39" s="6"/>
      <c r="N39" s="6"/>
      <c r="O39" s="16"/>
      <c r="P39" s="6"/>
      <c r="Q39" s="6"/>
      <c r="R39" s="6"/>
      <c r="T39" s="6"/>
      <c r="U39" s="6"/>
      <c r="V39" s="6"/>
      <c r="X39" s="6"/>
      <c r="Y39" s="6"/>
      <c r="Z39" s="6"/>
    </row>
    <row r="40" spans="1:27" x14ac:dyDescent="0.2">
      <c r="A40" s="89" t="s">
        <v>55</v>
      </c>
      <c r="B40" s="22"/>
      <c r="C40" s="6"/>
      <c r="D40" s="23"/>
      <c r="E40" s="24" t="s">
        <v>26</v>
      </c>
      <c r="F40" s="14"/>
      <c r="G40" s="14"/>
      <c r="H40" s="23"/>
      <c r="I40" s="24" t="s">
        <v>26</v>
      </c>
      <c r="J40" s="14"/>
      <c r="K40" s="14"/>
      <c r="L40" s="23"/>
      <c r="M40" s="24" t="s">
        <v>26</v>
      </c>
      <c r="P40" s="23"/>
      <c r="Q40" s="24" t="s">
        <v>26</v>
      </c>
      <c r="T40" s="23"/>
      <c r="U40" s="24" t="s">
        <v>26</v>
      </c>
      <c r="X40" s="23"/>
      <c r="Y40" s="24" t="s">
        <v>26</v>
      </c>
    </row>
    <row r="41" spans="1:27" x14ac:dyDescent="0.2">
      <c r="A41" s="96" t="s">
        <v>69</v>
      </c>
      <c r="B41" s="22"/>
      <c r="C41" s="6"/>
      <c r="D41" s="23"/>
      <c r="E41" s="24" t="s">
        <v>26</v>
      </c>
      <c r="F41" s="14"/>
      <c r="G41" s="14"/>
      <c r="H41" s="23"/>
      <c r="I41" s="24" t="s">
        <v>26</v>
      </c>
      <c r="J41" s="14"/>
      <c r="K41" s="14"/>
      <c r="L41" s="23"/>
      <c r="M41" s="24" t="s">
        <v>26</v>
      </c>
      <c r="P41" s="23"/>
      <c r="Q41" s="24" t="s">
        <v>26</v>
      </c>
      <c r="T41" s="23"/>
      <c r="U41" s="24" t="s">
        <v>26</v>
      </c>
      <c r="X41" s="23"/>
      <c r="Y41" s="24" t="s">
        <v>26</v>
      </c>
    </row>
    <row r="42" spans="1:27" x14ac:dyDescent="0.2">
      <c r="A42" s="89" t="s">
        <v>35</v>
      </c>
      <c r="B42" s="22"/>
      <c r="C42" s="6"/>
      <c r="D42" s="23"/>
      <c r="E42" s="24" t="s">
        <v>36</v>
      </c>
      <c r="F42" s="14"/>
      <c r="G42" s="14"/>
      <c r="H42" s="23"/>
      <c r="I42" s="24" t="s">
        <v>36</v>
      </c>
      <c r="J42" s="14"/>
      <c r="K42" s="14"/>
      <c r="L42" s="23"/>
      <c r="M42" s="24" t="s">
        <v>64</v>
      </c>
      <c r="P42" s="23"/>
      <c r="Q42" s="24" t="s">
        <v>64</v>
      </c>
      <c r="T42" s="23"/>
      <c r="U42" s="24" t="s">
        <v>64</v>
      </c>
      <c r="X42" s="23"/>
      <c r="Y42" s="24" t="s">
        <v>64</v>
      </c>
    </row>
    <row r="43" spans="1:27" x14ac:dyDescent="0.2">
      <c r="A43" s="89" t="s">
        <v>56</v>
      </c>
      <c r="D43" s="19"/>
      <c r="E43" s="25" t="s">
        <v>53</v>
      </c>
      <c r="H43" s="19"/>
      <c r="I43" s="25" t="s">
        <v>53</v>
      </c>
      <c r="L43" s="19"/>
      <c r="M43" s="25" t="s">
        <v>53</v>
      </c>
      <c r="P43" s="19"/>
      <c r="Q43" s="25" t="s">
        <v>53</v>
      </c>
      <c r="T43" s="19"/>
      <c r="U43" s="25" t="s">
        <v>53</v>
      </c>
      <c r="X43" s="19"/>
      <c r="Y43" s="25" t="s">
        <v>53</v>
      </c>
    </row>
    <row r="44" spans="1:27" x14ac:dyDescent="0.2">
      <c r="A44" s="6"/>
      <c r="B44" s="14" t="s">
        <v>2</v>
      </c>
      <c r="C44" s="14"/>
      <c r="D44" s="14" t="s">
        <v>17</v>
      </c>
      <c r="E44" s="26"/>
      <c r="F44" s="25"/>
      <c r="G44" s="27"/>
      <c r="H44" s="14" t="s">
        <v>17</v>
      </c>
      <c r="I44" s="26"/>
      <c r="J44" s="25"/>
      <c r="K44" s="27"/>
      <c r="L44" s="14" t="s">
        <v>17</v>
      </c>
      <c r="M44" s="26"/>
      <c r="N44" s="25"/>
      <c r="P44" s="14" t="s">
        <v>17</v>
      </c>
      <c r="Q44" s="26"/>
      <c r="R44" s="25"/>
      <c r="T44" s="14" t="s">
        <v>17</v>
      </c>
      <c r="U44" s="26"/>
      <c r="V44" s="25"/>
      <c r="X44" s="14" t="s">
        <v>17</v>
      </c>
      <c r="Y44" s="26"/>
      <c r="Z44" s="25"/>
    </row>
    <row r="45" spans="1:27" x14ac:dyDescent="0.2">
      <c r="A45" s="12" t="s">
        <v>50</v>
      </c>
      <c r="B45" s="14" t="s">
        <v>3</v>
      </c>
      <c r="C45" s="14"/>
      <c r="D45" s="14" t="s">
        <v>18</v>
      </c>
      <c r="E45" s="47"/>
      <c r="F45" s="47"/>
      <c r="G45" s="10"/>
      <c r="H45" s="14" t="s">
        <v>18</v>
      </c>
      <c r="I45" s="47"/>
      <c r="J45" s="47"/>
      <c r="K45" s="16"/>
      <c r="L45" s="14" t="s">
        <v>18</v>
      </c>
      <c r="M45" s="47"/>
      <c r="N45" s="47"/>
      <c r="O45" s="16"/>
      <c r="P45" s="14" t="s">
        <v>18</v>
      </c>
      <c r="Q45" s="47"/>
      <c r="R45" s="47"/>
      <c r="S45" s="16"/>
      <c r="T45" s="14" t="s">
        <v>18</v>
      </c>
      <c r="U45" s="47"/>
      <c r="V45" s="47"/>
      <c r="W45" s="16"/>
      <c r="X45" s="14" t="s">
        <v>18</v>
      </c>
      <c r="Y45" s="47"/>
      <c r="Z45" s="47"/>
    </row>
    <row r="46" spans="1:27" x14ac:dyDescent="0.2">
      <c r="A46" s="96" t="s">
        <v>62</v>
      </c>
      <c r="B46" s="18"/>
      <c r="C46" s="6"/>
      <c r="D46" s="19"/>
      <c r="E46" s="47"/>
      <c r="F46" s="47"/>
      <c r="G46" s="6"/>
      <c r="H46" s="19"/>
      <c r="I46" s="47"/>
      <c r="J46" s="47"/>
      <c r="K46" s="16"/>
      <c r="L46" s="19"/>
      <c r="M46" s="47"/>
      <c r="N46" s="47"/>
      <c r="O46" s="16"/>
      <c r="P46" s="19"/>
      <c r="Q46" s="47"/>
      <c r="R46" s="47"/>
      <c r="T46" s="19"/>
      <c r="U46" s="47"/>
      <c r="V46" s="47"/>
      <c r="X46" s="19"/>
      <c r="Y46" s="47"/>
      <c r="Z46" s="47"/>
    </row>
    <row r="47" spans="1:27" x14ac:dyDescent="0.2">
      <c r="A47" s="96" t="s">
        <v>58</v>
      </c>
      <c r="B47" s="18"/>
      <c r="C47" s="6"/>
      <c r="D47" s="19"/>
      <c r="E47" s="47"/>
      <c r="F47" s="47"/>
      <c r="G47" s="6"/>
      <c r="H47" s="19"/>
      <c r="I47" s="47"/>
      <c r="J47" s="47"/>
      <c r="K47" s="16"/>
      <c r="L47" s="19"/>
      <c r="M47" s="47"/>
      <c r="N47" s="47"/>
      <c r="O47" s="16"/>
      <c r="P47" s="19"/>
      <c r="Q47" s="47"/>
      <c r="R47" s="47"/>
      <c r="T47" s="19"/>
      <c r="U47" s="47"/>
      <c r="V47" s="47"/>
      <c r="X47" s="19"/>
      <c r="Y47" s="47"/>
      <c r="Z47" s="47"/>
    </row>
    <row r="48" spans="1:27" x14ac:dyDescent="0.2">
      <c r="A48" s="98" t="s">
        <v>59</v>
      </c>
      <c r="B48" s="18"/>
      <c r="C48" s="6"/>
      <c r="D48" s="19"/>
      <c r="E48" s="47"/>
      <c r="F48" s="47"/>
      <c r="G48" s="6"/>
      <c r="H48" s="19"/>
      <c r="I48" s="47"/>
      <c r="J48" s="47"/>
      <c r="K48" s="16"/>
      <c r="L48" s="19"/>
      <c r="M48" s="47"/>
      <c r="N48" s="47"/>
      <c r="O48" s="16"/>
      <c r="P48" s="19"/>
      <c r="Q48" s="47"/>
      <c r="R48" s="47"/>
      <c r="T48" s="19"/>
      <c r="U48" s="47"/>
      <c r="V48" s="47"/>
      <c r="X48" s="19"/>
      <c r="Y48" s="47"/>
      <c r="Z48" s="47"/>
    </row>
    <row r="49" spans="1:26" x14ac:dyDescent="0.2">
      <c r="A49" s="98" t="s">
        <v>60</v>
      </c>
      <c r="B49" s="18"/>
      <c r="C49" s="6"/>
      <c r="D49" s="19"/>
      <c r="E49" s="47"/>
      <c r="F49" s="47"/>
      <c r="G49" s="6"/>
      <c r="H49" s="19"/>
      <c r="I49" s="47"/>
      <c r="J49" s="47"/>
      <c r="K49" s="16"/>
      <c r="L49" s="19"/>
      <c r="M49" s="47"/>
      <c r="N49" s="47"/>
      <c r="O49" s="16"/>
      <c r="P49" s="19"/>
      <c r="Q49" s="47"/>
      <c r="R49" s="47"/>
      <c r="T49" s="19"/>
      <c r="U49" s="47"/>
      <c r="V49" s="47"/>
      <c r="X49" s="19"/>
      <c r="Y49" s="47"/>
      <c r="Z49" s="47"/>
    </row>
    <row r="50" spans="1:26" x14ac:dyDescent="0.2">
      <c r="A50" s="96" t="s">
        <v>74</v>
      </c>
      <c r="B50" s="18"/>
      <c r="C50" s="6"/>
      <c r="D50" s="19"/>
      <c r="E50" s="47"/>
      <c r="F50" s="47"/>
      <c r="G50" s="6"/>
      <c r="H50" s="19"/>
      <c r="I50" s="47"/>
      <c r="J50" s="47"/>
      <c r="K50" s="16"/>
      <c r="L50" s="19"/>
      <c r="M50" s="47"/>
      <c r="N50" s="47"/>
      <c r="O50" s="16"/>
      <c r="P50" s="19"/>
      <c r="Q50" s="47"/>
      <c r="R50" s="47"/>
      <c r="T50" s="19"/>
      <c r="U50" s="47"/>
      <c r="V50" s="47"/>
      <c r="X50" s="19"/>
      <c r="Y50" s="47"/>
      <c r="Z50" s="47"/>
    </row>
    <row r="51" spans="1:26" x14ac:dyDescent="0.2">
      <c r="A51" s="89" t="s">
        <v>75</v>
      </c>
      <c r="B51" s="19"/>
      <c r="C51" s="6"/>
      <c r="D51" s="10"/>
      <c r="E51" s="6"/>
      <c r="F51" s="6"/>
      <c r="G51" s="6"/>
      <c r="H51" s="10"/>
      <c r="I51" s="48"/>
      <c r="J51" s="48"/>
      <c r="K51" s="16"/>
      <c r="L51" s="10"/>
      <c r="M51" s="10"/>
      <c r="N51" s="10"/>
      <c r="O51" s="16"/>
      <c r="P51" s="10"/>
      <c r="Q51" s="10"/>
      <c r="R51" s="10"/>
      <c r="T51" s="10"/>
      <c r="U51" s="10"/>
      <c r="V51" s="10"/>
      <c r="X51" s="10"/>
      <c r="Y51" s="10"/>
      <c r="Z51" s="10"/>
    </row>
    <row r="52" spans="1:26" x14ac:dyDescent="0.2">
      <c r="A52" s="89" t="s">
        <v>57</v>
      </c>
      <c r="B52" s="19"/>
      <c r="C52" s="6"/>
      <c r="D52" s="10"/>
      <c r="E52" s="48"/>
      <c r="F52" s="6"/>
      <c r="G52" s="6"/>
      <c r="H52" s="10"/>
      <c r="I52" s="48"/>
      <c r="J52" s="48"/>
      <c r="K52" s="16"/>
      <c r="L52" s="10"/>
      <c r="M52" s="10"/>
      <c r="N52" s="10"/>
      <c r="O52" s="16"/>
      <c r="P52" s="10"/>
      <c r="Q52" s="10"/>
      <c r="R52" s="10"/>
      <c r="T52" s="10"/>
      <c r="U52" s="10"/>
      <c r="V52" s="10"/>
      <c r="X52" s="10"/>
      <c r="Y52" s="10"/>
      <c r="Z52" s="10"/>
    </row>
    <row r="53" spans="1:26" x14ac:dyDescent="0.2">
      <c r="A53" s="6"/>
      <c r="B53" s="21"/>
      <c r="C53" s="6"/>
      <c r="D53" s="6"/>
      <c r="E53" s="6"/>
      <c r="F53" s="6"/>
      <c r="G53" s="6"/>
      <c r="H53" s="6"/>
      <c r="I53" s="6"/>
      <c r="J53" s="6"/>
      <c r="L53" s="16"/>
      <c r="M53" s="16"/>
      <c r="N53" s="16"/>
      <c r="O53" s="16"/>
      <c r="P53" s="16"/>
      <c r="Q53" s="16"/>
      <c r="R53" s="16"/>
      <c r="T53" s="16"/>
      <c r="U53" s="16"/>
      <c r="V53" s="16"/>
      <c r="X53" s="16"/>
      <c r="Y53" s="16"/>
      <c r="Z53" s="16"/>
    </row>
    <row r="54" spans="1:26" ht="16.5" customHeight="1" thickBot="1" x14ac:dyDescent="0.25">
      <c r="A54" s="94" t="s">
        <v>25</v>
      </c>
      <c r="B54" s="49" t="str">
        <f>A17</f>
        <v>Example</v>
      </c>
      <c r="C54" s="65"/>
      <c r="D54" s="65"/>
      <c r="E54" s="65" t="s">
        <v>76</v>
      </c>
      <c r="G54" s="28"/>
      <c r="H54" s="28"/>
      <c r="I54" s="28"/>
      <c r="J54" s="28"/>
      <c r="L54" s="16"/>
      <c r="M54" s="16"/>
      <c r="N54" s="16"/>
      <c r="O54" s="16"/>
      <c r="P54" s="16"/>
      <c r="Q54" s="16"/>
      <c r="R54" s="16"/>
      <c r="T54" s="16"/>
      <c r="U54" s="16"/>
      <c r="V54" s="16"/>
      <c r="X54" s="16"/>
      <c r="Y54" s="69"/>
      <c r="Z54" s="42"/>
    </row>
    <row r="55" spans="1:26" x14ac:dyDescent="0.2">
      <c r="A55" s="99"/>
      <c r="B55" s="50"/>
      <c r="C55" s="38"/>
      <c r="D55" s="38"/>
      <c r="E55" s="29" t="s">
        <v>0</v>
      </c>
      <c r="F55" s="38"/>
      <c r="G55" s="39"/>
      <c r="H55" s="38"/>
      <c r="I55" s="29" t="s">
        <v>1</v>
      </c>
      <c r="J55" s="39"/>
      <c r="K55" s="39"/>
      <c r="L55" s="51"/>
      <c r="M55" s="29">
        <f>M17</f>
        <v>0</v>
      </c>
      <c r="N55" s="39"/>
      <c r="O55" s="51"/>
      <c r="P55" s="51"/>
      <c r="Q55" s="29">
        <f>Q17</f>
        <v>0</v>
      </c>
      <c r="R55" s="39"/>
      <c r="S55" s="39"/>
      <c r="T55" s="51"/>
      <c r="U55" s="29">
        <f>U17</f>
        <v>0</v>
      </c>
      <c r="V55" s="39"/>
      <c r="W55" s="39"/>
      <c r="X55" s="39"/>
      <c r="Y55" s="76">
        <f>Y17</f>
        <v>0</v>
      </c>
      <c r="Z55" s="42"/>
    </row>
    <row r="56" spans="1:26" x14ac:dyDescent="0.2">
      <c r="A56" s="91" t="str">
        <f t="shared" ref="A56:A67" si="1">A20</f>
        <v>Seed and tech fees</v>
      </c>
      <c r="B56" s="52"/>
      <c r="C56" s="41"/>
      <c r="D56" s="41"/>
      <c r="E56" s="53">
        <f>IF($B20,IF(($D20+$H20+$L20+$P20+$T20+$X20),$B20*D20/D$40,$B20/SUM($D$40,$H$40,$L$40,$P$40,$T$40,$X$40)),IF(E20,E20/D$40,F20))</f>
        <v>0</v>
      </c>
      <c r="F56" s="53"/>
      <c r="G56" s="53"/>
      <c r="H56" s="53"/>
      <c r="I56" s="53">
        <f>IF($B20,IF(($D20+$H20+$L20+$P20+$T20+$X20),$B20*H20/H$40,$B20/SUM($D$40,$H$40,$L$40,$P$40,$T$40,$X$40)),IF(I20,I20/H$40,J20))</f>
        <v>0</v>
      </c>
      <c r="J56" s="53"/>
      <c r="K56" s="53"/>
      <c r="L56" s="53"/>
      <c r="M56" s="53">
        <f>IF($B20,IF(($D20+$H20+$L20+$P20+$T20+$X20),$B20*L20/L$40,$B20/SUM($D$40,$H$40,$L$40,$P$40,$T$40,$X$40)),IF(M20,M20/L$40,N20))</f>
        <v>0</v>
      </c>
      <c r="N56" s="53"/>
      <c r="O56" s="53"/>
      <c r="P56" s="53"/>
      <c r="Q56" s="53">
        <f>IF($B20,IF(($D20+$H20+$L20+$P20+$T20+$X20),$B20*P20/P$40,$B20/SUM($D$40,$H$40,$L$40,$P$40,$T$40,$X$40)),IF(Q20,Q20/P$40,R20))</f>
        <v>0</v>
      </c>
      <c r="R56" s="53"/>
      <c r="S56" s="53"/>
      <c r="T56" s="53"/>
      <c r="U56" s="53">
        <f>IF($B20,IF(($D20+$H20+$L20+$P20+$T20+$X20),$B20*T20/T$40,$B20/SUM($D$40,$H$40,$L$40,$P$40,$T$40,$X$40)),IF(U20,U20/T$40,V20))</f>
        <v>0</v>
      </c>
      <c r="V56" s="53"/>
      <c r="W56" s="53"/>
      <c r="X56" s="42"/>
      <c r="Y56" s="71">
        <f>IF($B20,IF(($D20+$H20+$L20+$P20+$T20+$X20),$B20*X20/X$40,$B20/SUM($D$40,$H$40,$L$40,$P$40,$T$40,$X$40)),IF(Y20,Y20/X$40,Z20))</f>
        <v>0</v>
      </c>
      <c r="Z56" s="42"/>
    </row>
    <row r="57" spans="1:26" x14ac:dyDescent="0.2">
      <c r="A57" s="91" t="str">
        <f t="shared" si="1"/>
        <v>Fertilizer and lime</v>
      </c>
      <c r="B57" s="52"/>
      <c r="C57" s="41"/>
      <c r="D57" s="41"/>
      <c r="E57" s="53">
        <f>IF($B21,IF(($D21+$H21+$L21+$P21+$T21+$X21),$B21*D21/D$40,$B21/SUM($D$40,$H$40,$L$40,$P$40,$T$40,$X$40)),IF(E21,E21/D$40,F21))</f>
        <v>0</v>
      </c>
      <c r="F57" s="53"/>
      <c r="G57" s="53"/>
      <c r="H57" s="53"/>
      <c r="I57" s="53">
        <f>IF($B21,IF(($D21+$H21+$L21+$P21+$T21+$X21),$B21*H21/H$40,$B21/SUM($D$40,$H$40,$L$40,$P$40,$T$40,$X$40)),IF(I21,I21/H$40,J21))</f>
        <v>0</v>
      </c>
      <c r="J57" s="53"/>
      <c r="K57" s="53"/>
      <c r="L57" s="53"/>
      <c r="M57" s="53">
        <f>IF($B21,IF(($D21+$H21+$L21+$P21+$T21+$X21),$B21*L21/L$40,$B21/SUM($D$40,$H$40,$L$40,$P$40,$T$40,$X$40)),IF(M21,M21/L$40,N21))</f>
        <v>0</v>
      </c>
      <c r="N57" s="53"/>
      <c r="O57" s="53"/>
      <c r="P57" s="53"/>
      <c r="Q57" s="53">
        <f>IF($B21,IF(($D21+$H21+$L21+$P21+$T21+$X21),$B21*P21/P$40,$B21/SUM($D$40,$H$40,$L$40,$P$40,$T$40,$X$40)),IF(Q21,Q21/P$40,R21))</f>
        <v>0</v>
      </c>
      <c r="R57" s="53"/>
      <c r="S57" s="53"/>
      <c r="T57" s="53"/>
      <c r="U57" s="53">
        <f>IF($B21,IF(($D21+$H21+$L21+$P21+$T21+$X21),$B21*T21/T$40,$B21/SUM($D$40,$H$40,$L$40,$P$40,$T$40,$X$40)),IF(U21,U21/T$40,V21))</f>
        <v>0</v>
      </c>
      <c r="V57" s="53"/>
      <c r="W57" s="53"/>
      <c r="X57" s="42"/>
      <c r="Y57" s="71">
        <f>IF($B21,IF(($D21+$H21+$L21+$P21+$T21+$X21),$B21*X21/X$40,$B21/SUM($D$40,$H$40,$L$40,$P$40,$T$40,$X$40)),IF(Y21,Y21/X$40,Z21))</f>
        <v>0</v>
      </c>
      <c r="Z57" s="42"/>
    </row>
    <row r="58" spans="1:26" x14ac:dyDescent="0.2">
      <c r="A58" s="91" t="str">
        <f t="shared" si="1"/>
        <v>Pesticides</v>
      </c>
      <c r="B58" s="52"/>
      <c r="C58" s="41"/>
      <c r="D58" s="41"/>
      <c r="E58" s="53">
        <f t="shared" ref="E58:E69" si="2">IF($B22,IF(($D22+$H22+$L22+$P22+$T22+$X22),$B22*D22/D$40,$B22/SUM($D$40,$H$40,$L$40,$P$40,$T$40,$X$40)),IF(E22,E22/D$40,F22))</f>
        <v>0</v>
      </c>
      <c r="F58" s="53"/>
      <c r="G58" s="53"/>
      <c r="H58" s="53"/>
      <c r="I58" s="53">
        <f t="shared" ref="I58:I69" si="3">IF($B22,IF(($D22+$H22+$L22+$P22+$T22+$X22),$B22*H22/H$40,$B22/SUM($D$40,$H$40,$L$40,$P$40,$T$40,$X$40)),IF(I22,I22/H$40,J22))</f>
        <v>0</v>
      </c>
      <c r="J58" s="53"/>
      <c r="K58" s="53"/>
      <c r="L58" s="53"/>
      <c r="M58" s="53">
        <f t="shared" ref="M58:M69" si="4">IF($B22,IF(($D22+$H22+$L22+$P22+$T22+$X22),$B22*L22/L$40,$B22/SUM($D$40,$H$40,$L$40,$P$40,$T$40,$X$40)),IF(M22,M22/L$40,N22))</f>
        <v>0</v>
      </c>
      <c r="N58" s="53"/>
      <c r="O58" s="53"/>
      <c r="P58" s="53"/>
      <c r="Q58" s="53">
        <f t="shared" ref="Q58:Q69" si="5">IF($B22,IF(($D22+$H22+$L22+$P22+$T22+$X22),$B22*P22/P$40,$B22/SUM($D$40,$H$40,$L$40,$P$40,$T$40,$X$40)),IF(Q22,Q22/P$40,R22))</f>
        <v>0</v>
      </c>
      <c r="R58" s="53"/>
      <c r="S58" s="53"/>
      <c r="T58" s="53"/>
      <c r="U58" s="53">
        <f t="shared" ref="U58:U69" si="6">IF($B22,IF(($D22+$H22+$L22+$P22+$T22+$X22),$B22*T22/T$40,$B22/SUM($D$40,$H$40,$L$40,$P$40,$T$40,$X$40)),IF(U22,U22/T$40,V22))</f>
        <v>0</v>
      </c>
      <c r="V58" s="53"/>
      <c r="W58" s="53"/>
      <c r="X58" s="42"/>
      <c r="Y58" s="71">
        <f t="shared" ref="Y58:Y69" si="7">IF($B22,IF(($D22+$H22+$L22+$P22+$T22+$X22),$B22*X22/X$40,$B22/SUM($D$40,$H$40,$L$40,$P$40,$T$40,$X$40)),IF(Y22,Y22/X$40,Z22))</f>
        <v>0</v>
      </c>
      <c r="Z58" s="42"/>
    </row>
    <row r="59" spans="1:26" x14ac:dyDescent="0.2">
      <c r="A59" s="91" t="str">
        <f t="shared" si="1"/>
        <v>Crop insurance premium</v>
      </c>
      <c r="B59" s="52"/>
      <c r="C59" s="41"/>
      <c r="D59" s="41"/>
      <c r="E59" s="53">
        <f t="shared" si="2"/>
        <v>0</v>
      </c>
      <c r="F59" s="53"/>
      <c r="G59" s="53"/>
      <c r="H59" s="53"/>
      <c r="I59" s="53">
        <f t="shared" si="3"/>
        <v>0</v>
      </c>
      <c r="J59" s="53"/>
      <c r="K59" s="53"/>
      <c r="L59" s="53"/>
      <c r="M59" s="53">
        <f t="shared" si="4"/>
        <v>0</v>
      </c>
      <c r="N59" s="53"/>
      <c r="O59" s="53"/>
      <c r="P59" s="53"/>
      <c r="Q59" s="53">
        <f t="shared" si="5"/>
        <v>0</v>
      </c>
      <c r="R59" s="53"/>
      <c r="S59" s="53"/>
      <c r="T59" s="53"/>
      <c r="U59" s="53">
        <f t="shared" si="6"/>
        <v>0</v>
      </c>
      <c r="V59" s="53"/>
      <c r="W59" s="53"/>
      <c r="X59" s="42"/>
      <c r="Y59" s="71">
        <f t="shared" si="7"/>
        <v>0</v>
      </c>
      <c r="Z59" s="42"/>
    </row>
    <row r="60" spans="1:26" x14ac:dyDescent="0.2">
      <c r="A60" s="91" t="str">
        <f t="shared" si="1"/>
        <v>Miscellaneous crop costs</v>
      </c>
      <c r="B60" s="52"/>
      <c r="C60" s="41"/>
      <c r="D60" s="41"/>
      <c r="E60" s="53">
        <f t="shared" si="2"/>
        <v>0</v>
      </c>
      <c r="F60" s="53"/>
      <c r="G60" s="53"/>
      <c r="H60" s="53"/>
      <c r="I60" s="53">
        <f t="shared" si="3"/>
        <v>0</v>
      </c>
      <c r="J60" s="53"/>
      <c r="K60" s="53"/>
      <c r="L60" s="53"/>
      <c r="M60" s="53">
        <f t="shared" si="4"/>
        <v>0</v>
      </c>
      <c r="N60" s="53"/>
      <c r="O60" s="53"/>
      <c r="P60" s="53"/>
      <c r="Q60" s="53">
        <f t="shared" si="5"/>
        <v>0</v>
      </c>
      <c r="R60" s="53"/>
      <c r="S60" s="53"/>
      <c r="T60" s="53"/>
      <c r="U60" s="53">
        <f t="shared" si="6"/>
        <v>0</v>
      </c>
      <c r="V60" s="53"/>
      <c r="W60" s="53"/>
      <c r="X60" s="42"/>
      <c r="Y60" s="71">
        <f t="shared" si="7"/>
        <v>0</v>
      </c>
      <c r="Z60" s="42"/>
    </row>
    <row r="61" spans="1:26" x14ac:dyDescent="0.2">
      <c r="A61" s="91" t="str">
        <f t="shared" si="1"/>
        <v>Fuel and lubrication</v>
      </c>
      <c r="B61" s="52"/>
      <c r="C61" s="41"/>
      <c r="D61" s="41"/>
      <c r="E61" s="53">
        <f t="shared" si="2"/>
        <v>0</v>
      </c>
      <c r="F61" s="53"/>
      <c r="G61" s="53"/>
      <c r="H61" s="53"/>
      <c r="I61" s="53">
        <f t="shared" si="3"/>
        <v>0</v>
      </c>
      <c r="J61" s="53"/>
      <c r="K61" s="53"/>
      <c r="L61" s="53"/>
      <c r="M61" s="53">
        <f t="shared" si="4"/>
        <v>0</v>
      </c>
      <c r="N61" s="53"/>
      <c r="O61" s="53"/>
      <c r="P61" s="53"/>
      <c r="Q61" s="53">
        <f t="shared" si="5"/>
        <v>0</v>
      </c>
      <c r="R61" s="53"/>
      <c r="S61" s="53"/>
      <c r="T61" s="53"/>
      <c r="U61" s="53">
        <f t="shared" si="6"/>
        <v>0</v>
      </c>
      <c r="V61" s="53"/>
      <c r="W61" s="53"/>
      <c r="X61" s="42"/>
      <c r="Y61" s="71">
        <f t="shared" si="7"/>
        <v>0</v>
      </c>
      <c r="Z61" s="42"/>
    </row>
    <row r="62" spans="1:26" x14ac:dyDescent="0.2">
      <c r="A62" s="91" t="str">
        <f t="shared" si="1"/>
        <v>Drying and utilities</v>
      </c>
      <c r="B62" s="52"/>
      <c r="C62" s="41"/>
      <c r="D62" s="41"/>
      <c r="E62" s="53">
        <f t="shared" si="2"/>
        <v>0</v>
      </c>
      <c r="F62" s="53"/>
      <c r="G62" s="53"/>
      <c r="H62" s="53"/>
      <c r="I62" s="53">
        <f t="shared" si="3"/>
        <v>0</v>
      </c>
      <c r="J62" s="53"/>
      <c r="K62" s="53"/>
      <c r="L62" s="53"/>
      <c r="M62" s="53">
        <f t="shared" si="4"/>
        <v>0</v>
      </c>
      <c r="N62" s="53"/>
      <c r="O62" s="53"/>
      <c r="P62" s="53"/>
      <c r="Q62" s="53">
        <f t="shared" si="5"/>
        <v>0</v>
      </c>
      <c r="R62" s="53"/>
      <c r="S62" s="53"/>
      <c r="T62" s="53"/>
      <c r="U62" s="53">
        <f t="shared" si="6"/>
        <v>0</v>
      </c>
      <c r="V62" s="53"/>
      <c r="W62" s="53"/>
      <c r="X62" s="42"/>
      <c r="Y62" s="71">
        <f t="shared" si="7"/>
        <v>0</v>
      </c>
      <c r="Z62" s="42"/>
    </row>
    <row r="63" spans="1:26" x14ac:dyDescent="0.2">
      <c r="A63" s="91" t="str">
        <f t="shared" si="1"/>
        <v>Machinery repairs</v>
      </c>
      <c r="B63" s="52"/>
      <c r="C63" s="41"/>
      <c r="D63" s="41"/>
      <c r="E63" s="53">
        <f t="shared" si="2"/>
        <v>0</v>
      </c>
      <c r="F63" s="53"/>
      <c r="G63" s="53"/>
      <c r="H63" s="53"/>
      <c r="I63" s="53">
        <f t="shared" si="3"/>
        <v>0</v>
      </c>
      <c r="J63" s="53"/>
      <c r="K63" s="53"/>
      <c r="L63" s="53"/>
      <c r="M63" s="53">
        <f t="shared" si="4"/>
        <v>0</v>
      </c>
      <c r="N63" s="53"/>
      <c r="O63" s="53"/>
      <c r="P63" s="53"/>
      <c r="Q63" s="53">
        <f t="shared" si="5"/>
        <v>0</v>
      </c>
      <c r="R63" s="53"/>
      <c r="S63" s="53"/>
      <c r="T63" s="53"/>
      <c r="U63" s="53">
        <f t="shared" si="6"/>
        <v>0</v>
      </c>
      <c r="V63" s="53"/>
      <c r="W63" s="53"/>
      <c r="X63" s="42"/>
      <c r="Y63" s="71">
        <f t="shared" si="7"/>
        <v>0</v>
      </c>
      <c r="Z63" s="42"/>
    </row>
    <row r="64" spans="1:26" x14ac:dyDescent="0.2">
      <c r="A64" s="91" t="str">
        <f t="shared" si="1"/>
        <v>Custom hire charges</v>
      </c>
      <c r="B64" s="52"/>
      <c r="C64" s="41"/>
      <c r="D64" s="41"/>
      <c r="E64" s="53">
        <f t="shared" si="2"/>
        <v>0</v>
      </c>
      <c r="F64" s="53"/>
      <c r="G64" s="53"/>
      <c r="H64" s="53"/>
      <c r="I64" s="53">
        <f t="shared" si="3"/>
        <v>0</v>
      </c>
      <c r="J64" s="53"/>
      <c r="K64" s="53"/>
      <c r="L64" s="53"/>
      <c r="M64" s="53">
        <f t="shared" si="4"/>
        <v>0</v>
      </c>
      <c r="N64" s="53"/>
      <c r="O64" s="53"/>
      <c r="P64" s="53"/>
      <c r="Q64" s="53">
        <f t="shared" si="5"/>
        <v>0</v>
      </c>
      <c r="R64" s="53"/>
      <c r="S64" s="53"/>
      <c r="T64" s="53"/>
      <c r="U64" s="53">
        <f t="shared" si="6"/>
        <v>0</v>
      </c>
      <c r="V64" s="53"/>
      <c r="W64" s="53"/>
      <c r="X64" s="42"/>
      <c r="Y64" s="71">
        <f t="shared" si="7"/>
        <v>0</v>
      </c>
      <c r="Z64" s="42"/>
    </row>
    <row r="65" spans="1:26" x14ac:dyDescent="0.2">
      <c r="A65" s="91" t="str">
        <f t="shared" si="1"/>
        <v>Hired labor wages and benefits</v>
      </c>
      <c r="B65" s="52"/>
      <c r="C65" s="41"/>
      <c r="D65" s="41"/>
      <c r="E65" s="53">
        <f t="shared" si="2"/>
        <v>0</v>
      </c>
      <c r="F65" s="53"/>
      <c r="G65" s="53"/>
      <c r="H65" s="53"/>
      <c r="I65" s="53">
        <f t="shared" si="3"/>
        <v>0</v>
      </c>
      <c r="J65" s="53"/>
      <c r="K65" s="53"/>
      <c r="L65" s="53"/>
      <c r="M65" s="53">
        <f t="shared" si="4"/>
        <v>0</v>
      </c>
      <c r="N65" s="53"/>
      <c r="O65" s="53"/>
      <c r="P65" s="53"/>
      <c r="Q65" s="53">
        <f t="shared" si="5"/>
        <v>0</v>
      </c>
      <c r="R65" s="53"/>
      <c r="S65" s="53"/>
      <c r="T65" s="53"/>
      <c r="U65" s="53">
        <f t="shared" si="6"/>
        <v>0</v>
      </c>
      <c r="V65" s="53"/>
      <c r="W65" s="53"/>
      <c r="X65" s="42"/>
      <c r="Y65" s="71">
        <f t="shared" si="7"/>
        <v>0</v>
      </c>
      <c r="Z65" s="42"/>
    </row>
    <row r="66" spans="1:26" x14ac:dyDescent="0.2">
      <c r="A66" s="91" t="str">
        <f t="shared" si="1"/>
        <v>Cash rent</v>
      </c>
      <c r="B66" s="52"/>
      <c r="C66" s="41"/>
      <c r="D66" s="41"/>
      <c r="E66" s="53">
        <f t="shared" si="2"/>
        <v>0</v>
      </c>
      <c r="F66" s="53"/>
      <c r="G66" s="53"/>
      <c r="H66" s="53"/>
      <c r="I66" s="53">
        <f t="shared" si="3"/>
        <v>0</v>
      </c>
      <c r="J66" s="53"/>
      <c r="K66" s="53"/>
      <c r="L66" s="53"/>
      <c r="M66" s="53">
        <f t="shared" si="4"/>
        <v>0</v>
      </c>
      <c r="N66" s="53"/>
      <c r="O66" s="53"/>
      <c r="P66" s="53"/>
      <c r="Q66" s="53">
        <f t="shared" si="5"/>
        <v>0</v>
      </c>
      <c r="R66" s="53"/>
      <c r="S66" s="53"/>
      <c r="T66" s="53"/>
      <c r="U66" s="53">
        <f t="shared" si="6"/>
        <v>0</v>
      </c>
      <c r="V66" s="53"/>
      <c r="W66" s="53"/>
      <c r="X66" s="42"/>
      <c r="Y66" s="71">
        <f t="shared" si="7"/>
        <v>0</v>
      </c>
      <c r="Z66" s="42"/>
    </row>
    <row r="67" spans="1:26" x14ac:dyDescent="0.2">
      <c r="A67" s="91" t="str">
        <f t="shared" si="1"/>
        <v>Property taxes and upkeep</v>
      </c>
      <c r="B67" s="52"/>
      <c r="C67" s="41"/>
      <c r="D67" s="41"/>
      <c r="E67" s="53">
        <f t="shared" si="2"/>
        <v>0</v>
      </c>
      <c r="F67" s="53"/>
      <c r="G67" s="53"/>
      <c r="H67" s="53"/>
      <c r="I67" s="53">
        <f t="shared" si="3"/>
        <v>0</v>
      </c>
      <c r="J67" s="53"/>
      <c r="K67" s="53"/>
      <c r="L67" s="53"/>
      <c r="M67" s="53">
        <f t="shared" si="4"/>
        <v>0</v>
      </c>
      <c r="N67" s="53"/>
      <c r="O67" s="53"/>
      <c r="P67" s="53"/>
      <c r="Q67" s="53">
        <f t="shared" si="5"/>
        <v>0</v>
      </c>
      <c r="R67" s="53"/>
      <c r="S67" s="53"/>
      <c r="T67" s="53"/>
      <c r="U67" s="53">
        <f t="shared" si="6"/>
        <v>0</v>
      </c>
      <c r="V67" s="53"/>
      <c r="W67" s="53"/>
      <c r="X67" s="42"/>
      <c r="Y67" s="71">
        <f t="shared" si="7"/>
        <v>0</v>
      </c>
      <c r="Z67" s="42"/>
    </row>
    <row r="68" spans="1:26" x14ac:dyDescent="0.2">
      <c r="A68" s="91" t="str">
        <f>A35</f>
        <v>Machinery replacement, lease payments</v>
      </c>
      <c r="B68" s="52"/>
      <c r="C68" s="41"/>
      <c r="D68" s="41"/>
      <c r="E68" s="53">
        <f t="shared" si="2"/>
        <v>0</v>
      </c>
      <c r="F68" s="53"/>
      <c r="G68" s="53"/>
      <c r="H68" s="53"/>
      <c r="I68" s="53">
        <f t="shared" si="3"/>
        <v>0</v>
      </c>
      <c r="J68" s="53"/>
      <c r="K68" s="53"/>
      <c r="L68" s="53"/>
      <c r="M68" s="53">
        <f t="shared" si="4"/>
        <v>0</v>
      </c>
      <c r="N68" s="53"/>
      <c r="O68" s="53"/>
      <c r="P68" s="53"/>
      <c r="Q68" s="53">
        <f t="shared" si="5"/>
        <v>0</v>
      </c>
      <c r="R68" s="53"/>
      <c r="S68" s="53"/>
      <c r="T68" s="53"/>
      <c r="U68" s="53">
        <f t="shared" si="6"/>
        <v>0</v>
      </c>
      <c r="V68" s="53"/>
      <c r="W68" s="53"/>
      <c r="X68" s="42"/>
      <c r="Y68" s="71">
        <f t="shared" si="7"/>
        <v>0</v>
      </c>
      <c r="Z68" s="42"/>
    </row>
    <row r="69" spans="1:26" x14ac:dyDescent="0.2">
      <c r="A69" s="91" t="str">
        <f>A34</f>
        <v>Interest on operating loans</v>
      </c>
      <c r="B69" s="52"/>
      <c r="C69" s="41"/>
      <c r="D69" s="41"/>
      <c r="E69" s="53">
        <f t="shared" si="2"/>
        <v>0</v>
      </c>
      <c r="F69" s="53"/>
      <c r="G69" s="53"/>
      <c r="H69" s="53"/>
      <c r="I69" s="53">
        <f t="shared" si="3"/>
        <v>0</v>
      </c>
      <c r="J69" s="53"/>
      <c r="K69" s="53"/>
      <c r="L69" s="53"/>
      <c r="M69" s="53">
        <f t="shared" si="4"/>
        <v>0</v>
      </c>
      <c r="N69" s="53"/>
      <c r="O69" s="53"/>
      <c r="P69" s="53"/>
      <c r="Q69" s="53">
        <f t="shared" si="5"/>
        <v>0</v>
      </c>
      <c r="R69" s="53"/>
      <c r="S69" s="53"/>
      <c r="T69" s="53"/>
      <c r="U69" s="53">
        <f t="shared" si="6"/>
        <v>0</v>
      </c>
      <c r="V69" s="53"/>
      <c r="W69" s="53"/>
      <c r="X69" s="42"/>
      <c r="Y69" s="71">
        <f t="shared" si="7"/>
        <v>0</v>
      </c>
      <c r="Z69" s="42"/>
    </row>
    <row r="70" spans="1:26" x14ac:dyDescent="0.2">
      <c r="A70" s="91" t="s">
        <v>70</v>
      </c>
      <c r="B70" s="52"/>
      <c r="C70" s="41"/>
      <c r="D70" s="41"/>
      <c r="E70" s="53">
        <f>SUM(E56:E69)</f>
        <v>0</v>
      </c>
      <c r="F70" s="41"/>
      <c r="G70" s="42"/>
      <c r="H70" s="41"/>
      <c r="I70" s="53">
        <f>SUM(I56:I69)</f>
        <v>0</v>
      </c>
      <c r="J70" s="42"/>
      <c r="K70" s="42"/>
      <c r="L70" s="16"/>
      <c r="M70" s="53">
        <f>SUM(M56:M69)</f>
        <v>0</v>
      </c>
      <c r="N70" s="42"/>
      <c r="O70" s="16"/>
      <c r="P70" s="16"/>
      <c r="Q70" s="53">
        <f>SUM(Q56:Q69)</f>
        <v>0</v>
      </c>
      <c r="R70" s="42"/>
      <c r="S70" s="42"/>
      <c r="T70" s="16"/>
      <c r="U70" s="53">
        <f>SUM(U56:U69)</f>
        <v>0</v>
      </c>
      <c r="V70" s="42"/>
      <c r="W70" s="42"/>
      <c r="X70" s="42"/>
      <c r="Y70" s="71">
        <f>SUM(Y56:Y69)</f>
        <v>0</v>
      </c>
      <c r="Z70" s="42"/>
    </row>
    <row r="71" spans="1:26" x14ac:dyDescent="0.2">
      <c r="A71" s="91"/>
      <c r="B71" s="52"/>
      <c r="C71" s="41"/>
      <c r="D71" s="41"/>
      <c r="E71" s="42"/>
      <c r="F71" s="41"/>
      <c r="G71" s="42"/>
      <c r="H71" s="41"/>
      <c r="I71" s="53"/>
      <c r="J71" s="42"/>
      <c r="K71" s="42"/>
      <c r="L71" s="16"/>
      <c r="M71" s="53"/>
      <c r="N71" s="42"/>
      <c r="O71" s="16"/>
      <c r="P71" s="16"/>
      <c r="Q71" s="53"/>
      <c r="R71" s="42"/>
      <c r="S71" s="42"/>
      <c r="T71" s="16"/>
      <c r="U71" s="53"/>
      <c r="V71" s="42"/>
      <c r="W71" s="42"/>
      <c r="X71" s="42"/>
      <c r="Y71" s="71"/>
      <c r="Z71" s="42"/>
    </row>
    <row r="72" spans="1:26" x14ac:dyDescent="0.2">
      <c r="A72" s="91" t="str">
        <f>A33</f>
        <v>Term debt payments (P &amp; I)</v>
      </c>
      <c r="B72" s="52"/>
      <c r="C72" s="41"/>
      <c r="D72" s="41"/>
      <c r="E72" s="53">
        <f>IF($B33,IF(($D33+$H33+$L33+$P33+$T33+$X33),$B33*D33/D$40,$B33/SUM($D$40,$H$40,$L$40,$P$40,$T$40,$X$40)),IF(E33,E33/D$40,F33))</f>
        <v>0</v>
      </c>
      <c r="F72" s="41"/>
      <c r="G72" s="42"/>
      <c r="H72" s="41"/>
      <c r="I72" s="53">
        <f>IF($B33,IF(($D33+$H33+$L33+$P33+$T33+$X33),$B33*H33/H$40,$B33/SUM($D$40,$H$40,$L$40,$P$40,$T$40,$X$40)),IF(I33,I33/H$40,J33))</f>
        <v>0</v>
      </c>
      <c r="J72" s="42"/>
      <c r="K72" s="42"/>
      <c r="L72" s="16"/>
      <c r="M72" s="53">
        <f>IF($B33,IF(($D33+$H33+$L33+$P33+$T33+$X33),$B33*L33/L$40,$B33/SUM($D$40,$H$40,$L$40,$P$40,$T$40,$X$40)),IF(M33,M33/L$40,N33))</f>
        <v>0</v>
      </c>
      <c r="N72" s="42"/>
      <c r="O72" s="16"/>
      <c r="P72" s="16"/>
      <c r="Q72" s="53">
        <f>IF($B33,IF(($D33+$H33+$L33+$P33+$T33+$X33),$B33*P33/P$40,$B33/SUM($D$40,$H$40,$L$40,$P$40,$T$40,$X$40)),IF(Q33,Q33/P$40,R33))</f>
        <v>0</v>
      </c>
      <c r="R72" s="42"/>
      <c r="S72" s="42"/>
      <c r="T72" s="16"/>
      <c r="U72" s="53">
        <f>IF($B33,IF(($D33+$H33+$L33+$P33+$T33+$X33),$B33*T33/T$40,$B33/SUM($D$40,$H$40,$L$40,$P$40,$T$40,$X$40)),IF(U33,U33/T$40,V33))</f>
        <v>0</v>
      </c>
      <c r="V72" s="42"/>
      <c r="W72" s="42"/>
      <c r="X72" s="42"/>
      <c r="Y72" s="71">
        <f>IF($B33,IF(($D33+$H33+$L33+$P33+$T33+$X33),$B33*X33/X$40,$B33/SUM($D$40,$H$40,$L$40,$P$40,$T$40,$X$40)),IF(Y33,Y33/X$40,Z33))</f>
        <v>0</v>
      </c>
      <c r="Z72" s="42"/>
    </row>
    <row r="73" spans="1:26" ht="15" x14ac:dyDescent="0.35">
      <c r="A73" s="91" t="str">
        <f>A32</f>
        <v>Family living and income tax withdrawals</v>
      </c>
      <c r="B73" s="52"/>
      <c r="C73" s="41"/>
      <c r="D73" s="41"/>
      <c r="E73" s="34">
        <f>IF($B32,IF(($D32+$H32+$L32+$P32+$T32+$X32),$B32*D32/D$40,$B32/SUM($D$40,$H$40,$L$40,$P$40,$T$40,$X$40)),IF(E32,E32/D$40,F32))</f>
        <v>0</v>
      </c>
      <c r="F73" s="41"/>
      <c r="G73" s="42"/>
      <c r="H73" s="41"/>
      <c r="I73" s="34">
        <f>IF($B32,IF(($D32+$H32+$L32+$P32+$T32+$X32),$B32*H32/H$40,$B32/SUM($D$40,$H$40,$L$40,$P$40,$T$40,$X$40)),IF(I32,I32/H$40,J32))</f>
        <v>0</v>
      </c>
      <c r="J73" s="42"/>
      <c r="K73" s="42"/>
      <c r="L73" s="16"/>
      <c r="M73" s="34">
        <f>IF($B32,IF(($D32+$H32+$L32+$P32+$T32+$X32),$B32*L32/L$40,$B32/SUM($D$40,$H$40,$L$40,$P$40,$T$40,$X$40)),IF(M32,M32/L$40,N32))</f>
        <v>0</v>
      </c>
      <c r="N73" s="42"/>
      <c r="O73" s="16"/>
      <c r="P73" s="16"/>
      <c r="Q73" s="34">
        <f>IF($B32,IF(($D32+$H32+$L32+$P32+$T32+$X32),$B32*P32/P$40,$B32/SUM($D$40,$H$40,$L$40,$P$40,$T$40,$X$40)),IF(Q32,Q32/P$40,R32))</f>
        <v>0</v>
      </c>
      <c r="R73" s="42"/>
      <c r="S73" s="42"/>
      <c r="T73" s="16"/>
      <c r="U73" s="34">
        <f>IF($B32,IF(($D32+$H32+$L32+$P32+$T32+$X32),$B32*T32/T$40,$B32/SUM($D$40,$H$40,$L$40,$P$40,$T$40,$X$40)),IF(U32,U32/T$40,V32))</f>
        <v>0</v>
      </c>
      <c r="V73" s="42"/>
      <c r="W73" s="42"/>
      <c r="X73" s="42"/>
      <c r="Y73" s="72">
        <f>IF($B32,IF(($D32+$H32+$L32+$P32+$T32+$X32),$B32*X32/X$40,$B32/SUM($D$40,$H$40,$L$40,$P$40,$T$40,$X$40)),IF(Y32,Y32/X$40,Z32))</f>
        <v>0</v>
      </c>
      <c r="Z73" s="42"/>
    </row>
    <row r="74" spans="1:26" x14ac:dyDescent="0.2">
      <c r="A74" s="91" t="s">
        <v>14</v>
      </c>
      <c r="B74" s="52"/>
      <c r="C74" s="41"/>
      <c r="D74" s="41"/>
      <c r="E74" s="54">
        <f>E70+E72+E73</f>
        <v>0</v>
      </c>
      <c r="F74" s="41"/>
      <c r="G74" s="42"/>
      <c r="H74" s="41"/>
      <c r="I74" s="54">
        <f>I70+I72+I73</f>
        <v>0</v>
      </c>
      <c r="J74" s="42"/>
      <c r="K74" s="42"/>
      <c r="L74" s="16"/>
      <c r="M74" s="54">
        <f>M70+M72+M73</f>
        <v>0</v>
      </c>
      <c r="N74" s="42"/>
      <c r="O74" s="16"/>
      <c r="P74" s="16"/>
      <c r="Q74" s="54">
        <f>Q70+Q72+Q73</f>
        <v>0</v>
      </c>
      <c r="R74" s="42"/>
      <c r="S74" s="42"/>
      <c r="T74" s="16"/>
      <c r="U74" s="54">
        <f>U70+U72+U73</f>
        <v>0</v>
      </c>
      <c r="V74" s="42"/>
      <c r="W74" s="42"/>
      <c r="X74" s="42"/>
      <c r="Y74" s="77">
        <f>Y70+Y72+Y73</f>
        <v>0</v>
      </c>
      <c r="Z74" s="42"/>
    </row>
    <row r="75" spans="1:26" x14ac:dyDescent="0.2">
      <c r="A75" s="91"/>
      <c r="B75" s="52"/>
      <c r="C75" s="41"/>
      <c r="D75" s="41"/>
      <c r="E75" s="41"/>
      <c r="F75" s="41"/>
      <c r="G75" s="42"/>
      <c r="H75" s="41"/>
      <c r="I75" s="41"/>
      <c r="J75" s="42"/>
      <c r="K75" s="42"/>
      <c r="L75" s="16"/>
      <c r="M75" s="41"/>
      <c r="N75" s="42"/>
      <c r="O75" s="16"/>
      <c r="P75" s="16"/>
      <c r="Q75" s="41"/>
      <c r="R75" s="42"/>
      <c r="S75" s="42"/>
      <c r="T75" s="16"/>
      <c r="U75" s="41"/>
      <c r="V75" s="42"/>
      <c r="W75" s="42"/>
      <c r="X75" s="42"/>
      <c r="Y75" s="78"/>
      <c r="Z75" s="42"/>
    </row>
    <row r="76" spans="1:26" x14ac:dyDescent="0.2">
      <c r="A76" s="91" t="str">
        <f>A37</f>
        <v>USDA payments</v>
      </c>
      <c r="B76" s="52"/>
      <c r="C76" s="41"/>
      <c r="D76" s="41"/>
      <c r="E76" s="53">
        <f>IF(D$40&gt;0,(IF($B37,IF(($D37+$H37+$L37+$P37+$T37+$X37),$B37*D37*0.01/D$40,$B37/SUM($D$40,$H$40,$L$40,$P$40,$T$40,$X$40)),IF(E37,E37/D$40,F37)))*((D$40-D$41+D$41*D$43)/D$40),0)</f>
        <v>0</v>
      </c>
      <c r="F76" s="41"/>
      <c r="G76" s="42"/>
      <c r="H76" s="41"/>
      <c r="I76" s="53">
        <f>IF(H$40&gt;0,(IF($B37,IF(($D37+$H37+$L37+$P37+$T37+$X37),$B37*H37*0.01/H$40,$B37/SUM($D$40,$H$40,$L$40,$P$40,$T$40,$X$40)),IF(I37,I37/H$40,J37)))*((H$40-H$41+H$41*H$43)/H$40),0)</f>
        <v>0</v>
      </c>
      <c r="J76" s="42"/>
      <c r="K76" s="42"/>
      <c r="L76" s="16"/>
      <c r="M76" s="53">
        <f>IF(L$40&gt;0,(IF($B37,IF(($D37+$H37+$L37+$P37+$T37+$X37),$B37*L37*0.01/L$40,$B37/SUM($D$40,$H$40,$L$40,$P$40,$T$40,$X$40)),IF(M37,M37/L$40,N37)))*((L$40-L$41+L$41*L$43)/L$40),0)</f>
        <v>0</v>
      </c>
      <c r="N76" s="42"/>
      <c r="O76" s="16"/>
      <c r="P76" s="16"/>
      <c r="Q76" s="53">
        <f>IF(P$40&gt;0,(IF($B37,IF(($D37+$H37+$L37+$P37+$T37+$X37),$B37*P37*0.01/P$40,$B37/SUM($D$40,$H$40,$L$40,$P$40,$T$40,$X$40)),IF(Q37,Q37/P$40,R37)))*((P$40-P$41+P$41*P$43)/P$40),0)</f>
        <v>0</v>
      </c>
      <c r="R76" s="42"/>
      <c r="S76" s="42"/>
      <c r="T76" s="16"/>
      <c r="U76" s="53">
        <f>IF(T$40&gt;0,(IF($B37,IF(($D37+$H37+$L37+$P37+$T37+$X37),$B37*T37*0.01/T$40,$B37/SUM($D$40,$H$40,$L$40,$P$40,$T$40,$X$40)),IF(U37,U37/T$40,V37)))*((T$40-T$41+T$41*T$43)/T$40),0)</f>
        <v>0</v>
      </c>
      <c r="V76" s="42"/>
      <c r="W76" s="42"/>
      <c r="X76" s="42"/>
      <c r="Y76" s="71">
        <f>IF(X$40&gt;0,(IF($B37,IF(($D37+$H37+$L37+$P37+$T37+$X37),$B37*X37*0.01/X$40,$B37/SUM($D$40,$H$40,$L$40,$P$40,$T$40,$X$40)),IF(Y37,Y37/X$40,Z37)))*((X$40-X$41+X$41*X$43)/X$40),0)</f>
        <v>0</v>
      </c>
      <c r="Z76" s="42"/>
    </row>
    <row r="77" spans="1:26" x14ac:dyDescent="0.2">
      <c r="A77" s="91" t="str">
        <f>A38</f>
        <v>Other cash income</v>
      </c>
      <c r="B77" s="52"/>
      <c r="C77" s="41"/>
      <c r="D77" s="41"/>
      <c r="E77" s="53">
        <f>IF(D$40&gt;0,(IF($B38,IF(($D38+$H38+$L38+$P38+$T38+$X38),$B38*D38*0.01/D$40,$B38/SUM($D$40,$H$40,$L$40,$P$40,$T$40,$X$40)),IF(E38,E38/D$40,F38)))*((D$40-D$41+D$41*D$43)/D$40),0)</f>
        <v>0</v>
      </c>
      <c r="F77" s="41"/>
      <c r="G77" s="42"/>
      <c r="H77" s="41"/>
      <c r="I77" s="53">
        <f>IF(H$40&gt;0,(IF($B38,IF(($D38+$H38+$L38+$P38+$T38+$X38),$B38*H38*0.01/H$40,$B38/SUM($D$40,$H$40,$L$40,$P$40,$T$40,$X$40)),IF(I38,I38/H$40,J38)))*((H$40-H$41+H$41*H$43)/H$40),0)</f>
        <v>0</v>
      </c>
      <c r="J77" s="42"/>
      <c r="K77" s="42"/>
      <c r="L77" s="16"/>
      <c r="M77" s="53">
        <f>IF(L$40&gt;0,(IF($B38,IF(($D38+$H38+$L38+$P38+$T38+$X38),$B38*L38*0.01/L$40,$B38/SUM($D$40,$H$40,$L$40,$P$40,$T$40,$X$40)),IF(M38,M38/L$40,N38)))*((L$40-L$41+L$41*L$43)/L$40),0)</f>
        <v>0</v>
      </c>
      <c r="N77" s="42"/>
      <c r="O77" s="16"/>
      <c r="P77" s="16"/>
      <c r="Q77" s="53">
        <f>IF(P$40&gt;0,(IF($B38,IF(($D38+$H38+$L38+$P38+$T38+$X38),$B38*P38*0.01/P$40,$B38/SUM($D$40,$H$40,$L$40,$P$40,$T$40,$X$40)),IF(Q38,Q38/P$40,R38)))*((P$40-P$41+P$41*P$43)/P$40),0)</f>
        <v>0</v>
      </c>
      <c r="R77" s="42"/>
      <c r="S77" s="42"/>
      <c r="T77" s="16"/>
      <c r="U77" s="53">
        <f>IF(T$40&gt;0,(IF($B38,IF(($D38+$H38+$L38+$P38+$T38+$X38),$B38*T38*0.01/T$40,$B38/SUM($D$40,$H$40,$L$40,$P$40,$T$40,$X$40)),IF(U38,U38/T$40,V38)))*((T$40-T$41+T$41*T$43)/T$40),0)</f>
        <v>0</v>
      </c>
      <c r="V77" s="42"/>
      <c r="W77" s="42"/>
      <c r="X77" s="42"/>
      <c r="Y77" s="71">
        <f>IF(X$40&gt;0,(IF($B38,IF(($D38+$H38+$L38+$P38+$T38+$X38),$B38*X38*0.01/X$40,$B38/SUM($D$40,$H$40,$L$40,$P$40,$T$40,$X$40)),IF(Y38,Y38/X$40,Z38)))*((X$40-X$41+X$41*X$43)/X$40),0)</f>
        <v>0</v>
      </c>
      <c r="Z77" s="42"/>
    </row>
    <row r="78" spans="1:26" x14ac:dyDescent="0.2">
      <c r="A78" s="91"/>
      <c r="B78" s="52"/>
      <c r="C78" s="41"/>
      <c r="D78" s="41"/>
      <c r="E78" s="41"/>
      <c r="F78" s="41"/>
      <c r="G78" s="42"/>
      <c r="H78" s="41"/>
      <c r="I78" s="41"/>
      <c r="J78" s="42"/>
      <c r="K78" s="42"/>
      <c r="L78" s="16"/>
      <c r="M78" s="41"/>
      <c r="N78" s="42"/>
      <c r="O78" s="16"/>
      <c r="P78" s="16"/>
      <c r="Q78" s="41"/>
      <c r="R78" s="42"/>
      <c r="S78" s="42"/>
      <c r="T78" s="16"/>
      <c r="U78" s="41"/>
      <c r="V78" s="42"/>
      <c r="W78" s="42"/>
      <c r="X78" s="42"/>
      <c r="Y78" s="78"/>
      <c r="Z78" s="42"/>
    </row>
    <row r="79" spans="1:26" x14ac:dyDescent="0.2">
      <c r="A79" s="91" t="s">
        <v>81</v>
      </c>
      <c r="B79" s="52"/>
      <c r="C79" s="41"/>
      <c r="D79" s="41"/>
      <c r="E79" s="53">
        <f>E74-E76-E77</f>
        <v>0</v>
      </c>
      <c r="F79" s="41"/>
      <c r="G79" s="42"/>
      <c r="H79" s="41"/>
      <c r="I79" s="53">
        <f>I74-I76-I77</f>
        <v>0</v>
      </c>
      <c r="J79" s="42"/>
      <c r="K79" s="42"/>
      <c r="L79" s="16"/>
      <c r="M79" s="53">
        <f>M74-M76-M77</f>
        <v>0</v>
      </c>
      <c r="N79" s="42"/>
      <c r="O79" s="16"/>
      <c r="P79" s="16"/>
      <c r="Q79" s="53">
        <f>Q74-Q76-Q77</f>
        <v>0</v>
      </c>
      <c r="R79" s="42"/>
      <c r="S79" s="42"/>
      <c r="T79" s="16"/>
      <c r="U79" s="53">
        <f>U74-U76-U77</f>
        <v>0</v>
      </c>
      <c r="V79" s="42"/>
      <c r="W79" s="42"/>
      <c r="X79" s="42"/>
      <c r="Y79" s="71">
        <f>Y74-Y76-Y77</f>
        <v>0</v>
      </c>
      <c r="Z79" s="42"/>
    </row>
    <row r="80" spans="1:26" ht="13.5" thickBot="1" x14ac:dyDescent="0.25">
      <c r="A80" s="92" t="s">
        <v>38</v>
      </c>
      <c r="B80" s="55"/>
      <c r="C80" s="44"/>
      <c r="D80" s="44"/>
      <c r="E80" s="56">
        <f>IF(D42*D40&gt;0,E79/(D42*(D40-D41+D41*D43)/D40),0)</f>
        <v>0</v>
      </c>
      <c r="F80" s="56"/>
      <c r="G80" s="45"/>
      <c r="H80" s="56"/>
      <c r="I80" s="56">
        <f>IF(H42*H40&gt;0,I79/(H42*(H40-H41+H41*H43)/H40),0)</f>
        <v>0</v>
      </c>
      <c r="J80" s="45"/>
      <c r="K80" s="45"/>
      <c r="L80" s="57"/>
      <c r="M80" s="56">
        <f>IF(L42*L40&gt;0,M79/(L42*(L40-L41+L41*L43)/L40),0)</f>
        <v>0</v>
      </c>
      <c r="N80" s="45"/>
      <c r="O80" s="57"/>
      <c r="P80" s="57"/>
      <c r="Q80" s="56">
        <f>IF(P42*P40&gt;0,Q79/(P42*(P40-P41+P41*P43)/P40),0)</f>
        <v>0</v>
      </c>
      <c r="R80" s="45"/>
      <c r="S80" s="45"/>
      <c r="T80" s="57"/>
      <c r="U80" s="56">
        <f>IF(T42*T40&gt;0,U79/(T42*(T40-T41+T41*T43)/T40),0)</f>
        <v>0</v>
      </c>
      <c r="V80" s="45"/>
      <c r="W80" s="45"/>
      <c r="X80" s="45"/>
      <c r="Y80" s="79">
        <f>IF(X42*X40&gt;0,Y79/(X42*(X40-X41+X41*X43)/X40),0)</f>
        <v>0</v>
      </c>
      <c r="Z80" s="42"/>
    </row>
    <row r="81" spans="1:26" ht="13.5" thickBot="1" x14ac:dyDescent="0.25">
      <c r="A81" s="94" t="s">
        <v>78</v>
      </c>
      <c r="B81" s="49" t="str">
        <f>A17</f>
        <v>Example</v>
      </c>
      <c r="C81" s="65"/>
      <c r="D81" s="65"/>
      <c r="E81" s="65" t="s">
        <v>76</v>
      </c>
      <c r="G81" s="28"/>
      <c r="H81" s="28"/>
      <c r="I81" s="28"/>
      <c r="J81" s="28"/>
      <c r="L81" s="16"/>
      <c r="O81" s="16"/>
      <c r="P81" s="16"/>
      <c r="S81" s="42"/>
      <c r="T81" s="16"/>
      <c r="W81" s="42"/>
      <c r="X81" s="42"/>
      <c r="Y81" s="42"/>
      <c r="Z81" s="42"/>
    </row>
    <row r="82" spans="1:26" x14ac:dyDescent="0.2">
      <c r="A82" s="100" t="s">
        <v>29</v>
      </c>
      <c r="B82" s="39"/>
      <c r="C82" s="39"/>
      <c r="D82" s="39"/>
      <c r="E82" s="58">
        <f>E70</f>
        <v>0</v>
      </c>
      <c r="F82" s="39"/>
      <c r="G82" s="39"/>
      <c r="H82" s="39"/>
      <c r="I82" s="58">
        <f>I70</f>
        <v>0</v>
      </c>
      <c r="J82" s="39"/>
      <c r="K82" s="39"/>
      <c r="L82" s="51"/>
      <c r="M82" s="58">
        <f>M70</f>
        <v>0</v>
      </c>
      <c r="N82" s="39"/>
      <c r="O82" s="51"/>
      <c r="P82" s="51"/>
      <c r="Q82" s="58">
        <f>Q70</f>
        <v>0</v>
      </c>
      <c r="R82" s="39"/>
      <c r="S82" s="39"/>
      <c r="T82" s="51"/>
      <c r="U82" s="58">
        <f>U70</f>
        <v>0</v>
      </c>
      <c r="V82" s="39"/>
      <c r="W82" s="39"/>
      <c r="X82" s="39"/>
      <c r="Y82" s="70">
        <f>Y70</f>
        <v>0</v>
      </c>
      <c r="Z82" s="42"/>
    </row>
    <row r="83" spans="1:26" x14ac:dyDescent="0.2">
      <c r="A83" s="101" t="s">
        <v>61</v>
      </c>
      <c r="B83" s="42"/>
      <c r="C83" s="42"/>
      <c r="D83" s="42"/>
      <c r="E83" s="53">
        <f>IF($B50,IF(($D50+$H50+$L50+$P50+$T50+$X50),$B50*$B51*D50/D$40,$B50*$B51/SUM($D$40,$H$40,$L$40,$P$40,$T$40,$X$40)),0)</f>
        <v>0</v>
      </c>
      <c r="F83" s="42"/>
      <c r="G83" s="42"/>
      <c r="H83" s="42"/>
      <c r="I83" s="53">
        <f>IF($B50,IF(($D50+$H50+$L50+$P50+$T50+$X50),$B50*$B51*H50/H$40,$B50*$B51/SUM($D$40,$H$40,$L$40,$P$40,$T$40,$X$40)),0)</f>
        <v>0</v>
      </c>
      <c r="J83" s="42"/>
      <c r="K83" s="42"/>
      <c r="L83" s="16"/>
      <c r="M83" s="53">
        <f>IF($B50,IF(($D50+$H50+$L50+$P50+$T50+$X50),$B50*$B51*L50/L$40,$B50*$B51/SUM($D$40,$H$40,$L$40,$P$40,$T$40,$X$40)),0)</f>
        <v>0</v>
      </c>
      <c r="N83" s="42"/>
      <c r="O83" s="16"/>
      <c r="P83" s="16"/>
      <c r="Q83" s="53">
        <f>IF($B50,IF(($D50+$H50+$L50+$P50+$T50+$X50),$B50*$B51*P50/P$40,$B50*$B51/SUM($D$40,$H$40,$L$40,$P$40,$T$40,$X$40)),0)</f>
        <v>0</v>
      </c>
      <c r="R83" s="42"/>
      <c r="S83" s="42"/>
      <c r="T83" s="16"/>
      <c r="U83" s="53">
        <f>IF($B50,IF(($D50+$H50+$L50+$P50+$T50+$X50),$B50*$B51*T50/T$40,$B50*$B51/SUM($D$40,$H$40,$L$40,$P$40,$T$40,$X$40)),0)</f>
        <v>0</v>
      </c>
      <c r="V83" s="42"/>
      <c r="W83" s="42"/>
      <c r="X83" s="42"/>
      <c r="Y83" s="71">
        <f>IF($B50,IF(($D50+$H50+$L50+$P50+$T50+$X50),$B50*$B51*X50/X$40,$B50*$B51/SUM($D$40,$H$40,$L$40,$P$40,$T$40,$X$40)),0)</f>
        <v>0</v>
      </c>
      <c r="Z83" s="42"/>
    </row>
    <row r="84" spans="1:26" x14ac:dyDescent="0.2">
      <c r="A84" s="102" t="s">
        <v>28</v>
      </c>
      <c r="B84" s="42"/>
      <c r="C84" s="42"/>
      <c r="D84" s="42"/>
      <c r="E84" s="53">
        <f>IF($B46,IF(($D46+$H46+$L46+$P46+$T46+$X46),$B46*D46/D$40,$B46/SUM($D$40,$H$40,$L$40,$P$40,$T$40,$X$40)),0)</f>
        <v>0</v>
      </c>
      <c r="F84" s="42"/>
      <c r="G84" s="42"/>
      <c r="H84" s="42"/>
      <c r="I84" s="53">
        <f>IF($B46,IF(($D46+$H46+$L46+$P46+$T46+$X46),$B46*H46/H$40,$B46/SUM($D$40,$H$40,$L$40,$P$40,$T$40,$X$40)),0)</f>
        <v>0</v>
      </c>
      <c r="J84" s="42"/>
      <c r="K84" s="42"/>
      <c r="L84" s="16"/>
      <c r="M84" s="53">
        <f>IF($B46,IF(($D46+$H46+$L46+$P46+$T46+$X46),$B46*L46/L$40,$B46/SUM($D$40,$H$40,$L$40,$P$40,$T$40,$X$40)),0)</f>
        <v>0</v>
      </c>
      <c r="N84" s="42"/>
      <c r="O84" s="16"/>
      <c r="P84" s="16"/>
      <c r="Q84" s="53">
        <f>IF($B46,IF(($D46+$H46+$L46+$P46+$T46+$X46),$B46*P46/P$40,$B46/SUM($D$40,$H$40,$L$40,$P$40,$T$40,$X$40)),0)</f>
        <v>0</v>
      </c>
      <c r="R84" s="42"/>
      <c r="S84" s="42"/>
      <c r="T84" s="16"/>
      <c r="U84" s="53">
        <f>IF($B46,IF(($D46+$H46+$L46+$P46+$T46+$X46),$B46*T46/T$40,$B46/SUM($D$40,$H$40,$L$40,$P$40,$T$40,$X$40)),0)</f>
        <v>0</v>
      </c>
      <c r="V84" s="42"/>
      <c r="W84" s="42"/>
      <c r="X84" s="42"/>
      <c r="Y84" s="71">
        <f>IF($B46,IF(($D46+$H46+$L46+$P46+$T46+$X46),$B46*X46/X$40,$B46/SUM($D$40,$H$40,$L$40,$P$40,$T$40,$X$40)),0)</f>
        <v>0</v>
      </c>
      <c r="Z84" s="42"/>
    </row>
    <row r="85" spans="1:26" x14ac:dyDescent="0.2">
      <c r="A85" s="91" t="s">
        <v>32</v>
      </c>
      <c r="B85" s="42"/>
      <c r="C85" s="42"/>
      <c r="D85" s="42"/>
      <c r="E85" s="53">
        <f>IF(D$40,IF(($D47+$H47+$L47+$P47+$T47+$X47),($B47*0.1+$B48*0.05)*D47/D$40,($B47*0.1+$B48*0.05)/SUM($D$40,$H$40,$L$40,$P$40,$T$40,$X$40)),0)</f>
        <v>0</v>
      </c>
      <c r="F85" s="42"/>
      <c r="G85" s="42"/>
      <c r="H85" s="42"/>
      <c r="I85" s="53">
        <f>IF(H$40,IF(($D47+$H47+$L47+$P47+$T47+$X47),($B47*0.1+$B48*0.05)*H47/H$40,($B47*0.1+$B48*0.05)/SUM($D$40,$H$40,$L$40,$P$40,$T$40,$X$40)),0)</f>
        <v>0</v>
      </c>
      <c r="J85" s="42"/>
      <c r="K85" s="42"/>
      <c r="L85" s="16"/>
      <c r="M85" s="53">
        <f>IF(L$40,IF(($D47+$H47+$L47+$P47+$T47+$X47),($B47*0.1+$B48*0.05)*L47/L$40,($B47*0.1+$B48*0.05)/SUM($D$40,$H$40,$L$40,$P$40,$T$40,$X$40)),0)</f>
        <v>0</v>
      </c>
      <c r="N85" s="42"/>
      <c r="O85" s="16"/>
      <c r="P85" s="16"/>
      <c r="Q85" s="53">
        <f>IF(P$40,IF(($D47+$H47+$L47+$P47+$T47+$X47),($B47*0.1+$B48*0.05)*P47/P$40,($B47*0.1+$B48*0.05)/SUM($D$40,$H$40,$L$40,$P$40,$T$40,$X$40)),0)</f>
        <v>0</v>
      </c>
      <c r="R85" s="42"/>
      <c r="S85" s="42"/>
      <c r="T85" s="16"/>
      <c r="U85" s="53">
        <f>IF(T$40,IF(($D47+$H47+$L47+$P47+$T47+$X47),($B47*0.1+$B48*0.05)*T47/T$40,($B47*0.1+$B48*0.05)/SUM($D$40,$H$40,$L$40,$P$40,$T$40,$X$40)),0)</f>
        <v>0</v>
      </c>
      <c r="V85" s="42"/>
      <c r="W85" s="42"/>
      <c r="X85" s="42"/>
      <c r="Y85" s="71">
        <f>IF(X$40,IF(($D47+$H47+$L47+$P47+$T47+$X47),($B47*0.1+$B48*0.05)*X47/X$40,($B47*0.1+$B48*0.05)/SUM($D$40,$H$40,$L$40,$P$40,$T$40,$X$40)),0)</f>
        <v>0</v>
      </c>
      <c r="Z85" s="42"/>
    </row>
    <row r="86" spans="1:26" ht="15" x14ac:dyDescent="0.35">
      <c r="A86" s="91" t="s">
        <v>48</v>
      </c>
      <c r="B86" s="42"/>
      <c r="C86" s="42"/>
      <c r="D86" s="42"/>
      <c r="E86" s="34">
        <f>IF(D$40,IF(($D47+$H47+$L47+$P47+$T47+$X47),(($B47+$B48+$B49-$B50)*$B52)*D47/D$40,(($B47+$B48+$B49-$B50)*$B52)/SUM($D$40,$H$40,$L$40,$P$40,$T$40,$X$40)),0)</f>
        <v>0</v>
      </c>
      <c r="F86" s="35"/>
      <c r="G86" s="35"/>
      <c r="H86" s="35"/>
      <c r="I86" s="34">
        <f>IF(H$40,IF(($D47+$H47+$L47+$P47+$T47+$X47),(($B47+$B48+$B49-$B50)*$B52)*H47/H$40,(($B47+$B48+$B49-$B50)*$B52)/SUM($D$40,$H$40,$L$40,$P$40,$T$40,$X$40)),0)</f>
        <v>0</v>
      </c>
      <c r="J86" s="35"/>
      <c r="K86" s="35"/>
      <c r="L86" s="36"/>
      <c r="M86" s="34">
        <f>IF(L$40,IF(($D47+$H47+$L47+$P47+$T47+$X47),(($B47+$B48+$B49-$B50)*$B52)*L47/L$40,(($B47+$B48+$B49-$B50)*$B52)/SUM($D$40,$H$40,$L$40,$P$40,$T$40,$X$40)),0)</f>
        <v>0</v>
      </c>
      <c r="N86" s="42"/>
      <c r="O86" s="16"/>
      <c r="P86" s="36"/>
      <c r="Q86" s="34">
        <f>IF(P$40,IF(($D47+$H47+$L47+$P47+$T47+$X47),(($B47+$B48+$B49-$B50)*$B52)*P47/P$40,(($B47+$B48+$B49-$B50)*$B52)/SUM($D$40,$H$40,$L$40,$P$40,$T$40,$X$40)),0)</f>
        <v>0</v>
      </c>
      <c r="R86" s="42"/>
      <c r="S86" s="42"/>
      <c r="T86" s="36"/>
      <c r="U86" s="34">
        <f>IF(T$40,IF(($D47+$H47+$L47+$P47+$T47+$X47),(($B47+$B48+$B49-$B50)*$B52)*T47/T$40,(($B47+$B48+$B49-$B50)*$B52)/SUM($D$40,$H$40,$L$40,$P$40,$T$40,$X$40)),0)</f>
        <v>0</v>
      </c>
      <c r="V86" s="42"/>
      <c r="W86" s="42"/>
      <c r="X86" s="42"/>
      <c r="Y86" s="72">
        <f>IF(X$40,IF(($D47+$H47+$L47+$P47+$T47+$X47),(($B47+$B48+$B49-$B50)*$B52)*X47/X$40,(($B47+$B48+$B49-$B50)*$B52)/SUM($D$40,$H$40,$L$40,$P$40,$T$40,$X$40)),0)</f>
        <v>0</v>
      </c>
      <c r="Z86" s="42"/>
    </row>
    <row r="87" spans="1:26" x14ac:dyDescent="0.2">
      <c r="A87" s="101"/>
      <c r="B87" s="59"/>
      <c r="C87" s="42"/>
      <c r="D87" s="42"/>
      <c r="E87" s="42"/>
      <c r="F87" s="42"/>
      <c r="G87" s="42"/>
      <c r="H87" s="42"/>
      <c r="I87" s="42"/>
      <c r="J87" s="42"/>
      <c r="K87" s="42"/>
      <c r="L87" s="16"/>
      <c r="M87" s="42"/>
      <c r="N87" s="42"/>
      <c r="O87" s="16"/>
      <c r="P87" s="16"/>
      <c r="Q87" s="42"/>
      <c r="R87" s="42"/>
      <c r="S87" s="42"/>
      <c r="T87" s="16"/>
      <c r="U87" s="42"/>
      <c r="V87" s="42"/>
      <c r="W87" s="42"/>
      <c r="X87" s="42"/>
      <c r="Y87" s="43"/>
      <c r="Z87" s="42"/>
    </row>
    <row r="88" spans="1:26" x14ac:dyDescent="0.2">
      <c r="A88" s="103" t="s">
        <v>31</v>
      </c>
      <c r="B88" s="61"/>
      <c r="C88" s="42"/>
      <c r="D88" s="42"/>
      <c r="E88" s="62">
        <f>SUM(E82:E86)</f>
        <v>0</v>
      </c>
      <c r="F88" s="42"/>
      <c r="G88" s="42"/>
      <c r="H88" s="42"/>
      <c r="I88" s="62">
        <f>SUM(I82:I86)</f>
        <v>0</v>
      </c>
      <c r="J88" s="42"/>
      <c r="K88" s="42"/>
      <c r="L88" s="16"/>
      <c r="M88" s="62">
        <f>SUM(M82:M86)</f>
        <v>0</v>
      </c>
      <c r="N88" s="42"/>
      <c r="O88" s="16"/>
      <c r="P88" s="16"/>
      <c r="Q88" s="62">
        <f>SUM(Q82:Q86)</f>
        <v>0</v>
      </c>
      <c r="R88" s="42"/>
      <c r="S88" s="42"/>
      <c r="T88" s="16"/>
      <c r="U88" s="62">
        <f>SUM(U82:U86)</f>
        <v>0</v>
      </c>
      <c r="V88" s="42"/>
      <c r="W88" s="42"/>
      <c r="X88" s="42"/>
      <c r="Y88" s="73">
        <f>SUM(Y82:Y86)</f>
        <v>0</v>
      </c>
      <c r="Z88" s="42"/>
    </row>
    <row r="89" spans="1:26" x14ac:dyDescent="0.2">
      <c r="A89" s="103" t="s">
        <v>30</v>
      </c>
      <c r="B89" s="61"/>
      <c r="C89" s="42"/>
      <c r="D89" s="42"/>
      <c r="E89" s="63">
        <f>IF(D$42*D40&gt;0,E88/(D42*(D40-D41+D41*D43)/D40),0)</f>
        <v>0</v>
      </c>
      <c r="F89" s="42"/>
      <c r="G89" s="42"/>
      <c r="H89" s="42"/>
      <c r="I89" s="63">
        <f>IF(H$42*H40&gt;0,I88/(H42*(H40-H41+H41*H43)/H40),0)</f>
        <v>0</v>
      </c>
      <c r="J89" s="42"/>
      <c r="K89" s="42"/>
      <c r="L89" s="16"/>
      <c r="M89" s="63">
        <f>IF(L$42*L40&gt;0,M88/(L42*(L40-L41+L41*L43)/L40),0)</f>
        <v>0</v>
      </c>
      <c r="N89" s="42"/>
      <c r="O89" s="16"/>
      <c r="P89" s="16"/>
      <c r="Q89" s="63">
        <f>IF(P$42*P40&gt;0,Q88/(P42*(P40-P41+P41*P43)/P40),0)</f>
        <v>0</v>
      </c>
      <c r="R89" s="42"/>
      <c r="S89" s="42"/>
      <c r="T89" s="16"/>
      <c r="U89" s="63">
        <f>IF(T$42*T40&gt;0,U88/(T42*(T40-T41+T41*T43)/T40),0)</f>
        <v>0</v>
      </c>
      <c r="V89" s="42"/>
      <c r="W89" s="42"/>
      <c r="X89" s="42"/>
      <c r="Y89" s="74">
        <f>IF(X$42*X40&gt;0,Y88/(X42*(X40-X41+X41*X43)/X40),0)</f>
        <v>0</v>
      </c>
      <c r="Z89" s="42"/>
    </row>
    <row r="90" spans="1:26" x14ac:dyDescent="0.2">
      <c r="A90" s="10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16"/>
      <c r="M90" s="42"/>
      <c r="N90" s="42"/>
      <c r="O90" s="16"/>
      <c r="P90" s="16"/>
      <c r="Q90" s="42"/>
      <c r="R90" s="42"/>
      <c r="S90" s="42"/>
      <c r="T90" s="16"/>
      <c r="U90" s="42"/>
      <c r="V90" s="42"/>
      <c r="W90" s="42"/>
      <c r="X90" s="42"/>
      <c r="Y90" s="43"/>
      <c r="Z90" s="42"/>
    </row>
    <row r="91" spans="1:26" x14ac:dyDescent="0.2">
      <c r="A91" s="103" t="s">
        <v>80</v>
      </c>
      <c r="B91" s="42"/>
      <c r="C91" s="42"/>
      <c r="D91" s="42"/>
      <c r="E91" s="63">
        <f>E88-E76-E77</f>
        <v>0</v>
      </c>
      <c r="F91" s="63"/>
      <c r="G91" s="42"/>
      <c r="H91" s="63"/>
      <c r="I91" s="63">
        <f>I88-I76-I77</f>
        <v>0</v>
      </c>
      <c r="J91" s="42"/>
      <c r="K91" s="42"/>
      <c r="L91" s="16"/>
      <c r="M91" s="63">
        <f>M88-M76-M77</f>
        <v>0</v>
      </c>
      <c r="N91" s="42"/>
      <c r="O91" s="16"/>
      <c r="P91" s="16"/>
      <c r="Q91" s="63">
        <f>Q88-Q76-Q77</f>
        <v>0</v>
      </c>
      <c r="R91" s="42"/>
      <c r="S91" s="42"/>
      <c r="T91" s="16"/>
      <c r="U91" s="63">
        <f>U88-U76-U77</f>
        <v>0</v>
      </c>
      <c r="V91" s="42"/>
      <c r="W91" s="42"/>
      <c r="X91" s="42"/>
      <c r="Y91" s="74">
        <f>Y88-Y76-Y77</f>
        <v>0</v>
      </c>
      <c r="Z91" s="42"/>
    </row>
    <row r="92" spans="1:26" ht="13.5" thickBot="1" x14ac:dyDescent="0.25">
      <c r="A92" s="104" t="s">
        <v>37</v>
      </c>
      <c r="B92" s="45"/>
      <c r="C92" s="45"/>
      <c r="D92" s="45"/>
      <c r="E92" s="64">
        <f>IF(D$42*D40&gt;0,E91/(D42*(D40-D41+D41*D43)/D40),0)</f>
        <v>0</v>
      </c>
      <c r="F92" s="45"/>
      <c r="G92" s="45"/>
      <c r="H92" s="45"/>
      <c r="I92" s="64">
        <f>IF(H$42*H40&gt;0,I91/(H42*(H40-H41+H41*H43)/H40),0)</f>
        <v>0</v>
      </c>
      <c r="J92" s="45"/>
      <c r="K92" s="45"/>
      <c r="L92" s="57"/>
      <c r="M92" s="64">
        <f>IF(L$42*L40&gt;0,M91/(L42*(L40-L41+L41*L43)/L40),0)</f>
        <v>0</v>
      </c>
      <c r="N92" s="45"/>
      <c r="O92" s="57"/>
      <c r="P92" s="57"/>
      <c r="Q92" s="64">
        <f>IF(P$42*P40&gt;0,Q91/(P42*(P40-P41+P41*P43)/P40),0)</f>
        <v>0</v>
      </c>
      <c r="R92" s="45"/>
      <c r="S92" s="45"/>
      <c r="T92" s="57"/>
      <c r="U92" s="64">
        <f>IF(T$42*T40&gt;0,U91/(T42*(T40-T41+T41*T43)/T40),0)</f>
        <v>0</v>
      </c>
      <c r="V92" s="45"/>
      <c r="W92" s="45"/>
      <c r="X92" s="45"/>
      <c r="Y92" s="75">
        <f>IF(X$42*X40&gt;0,Y91/(X42*(X40-X41+X41*X43)/X40),0)</f>
        <v>0</v>
      </c>
      <c r="Z92" s="42"/>
    </row>
    <row r="93" spans="1:26" x14ac:dyDescent="0.2">
      <c r="A93" s="42"/>
      <c r="B93" s="42"/>
      <c r="C93" s="42"/>
      <c r="D93" s="42"/>
      <c r="E93" s="42"/>
      <c r="F93" s="42"/>
      <c r="G93" s="42"/>
      <c r="H93" s="42"/>
      <c r="I93" s="42"/>
      <c r="J93" s="16"/>
      <c r="K93" s="42"/>
      <c r="M93" s="16"/>
      <c r="N93" s="16"/>
      <c r="O93" s="16"/>
      <c r="P93" s="16"/>
      <c r="Q93" s="16"/>
      <c r="R93" s="16"/>
      <c r="W93" s="42"/>
      <c r="X93" s="42"/>
      <c r="Y93" s="42"/>
      <c r="Z93" s="42"/>
    </row>
    <row r="94" spans="1:26" x14ac:dyDescent="0.2">
      <c r="A94" s="42"/>
      <c r="B94" s="42"/>
      <c r="C94" s="42"/>
      <c r="D94" s="42"/>
      <c r="E94" s="42"/>
      <c r="F94" s="42"/>
      <c r="G94" s="42"/>
      <c r="H94" s="42"/>
      <c r="I94" s="42"/>
      <c r="J94" s="16"/>
      <c r="K94" s="42"/>
      <c r="M94" s="16"/>
      <c r="N94" s="16"/>
      <c r="O94" s="16"/>
      <c r="P94" s="16"/>
      <c r="Q94" s="16"/>
      <c r="R94" s="16"/>
      <c r="X94" s="42"/>
      <c r="Y94" s="42"/>
      <c r="Z94" s="42"/>
    </row>
    <row r="95" spans="1:26" x14ac:dyDescent="0.2">
      <c r="A95" s="109" t="s">
        <v>108</v>
      </c>
      <c r="B95" s="65"/>
      <c r="C95" s="66"/>
      <c r="D95" s="67"/>
      <c r="E95" s="67"/>
      <c r="F95" s="67"/>
      <c r="G95" s="67"/>
      <c r="X95" s="42"/>
      <c r="Y95" s="42"/>
      <c r="Z95" s="42"/>
    </row>
    <row r="96" spans="1:26" x14ac:dyDescent="0.2">
      <c r="A96" s="114" t="s">
        <v>112</v>
      </c>
      <c r="B96" s="6"/>
      <c r="C96" s="6"/>
      <c r="D96" s="6"/>
      <c r="E96" s="6"/>
      <c r="F96" s="6"/>
      <c r="G96" s="6"/>
      <c r="X96" s="42"/>
      <c r="Y96" s="42"/>
      <c r="Z96" s="42"/>
    </row>
    <row r="97" spans="1:26" x14ac:dyDescent="0.2">
      <c r="A97" s="108" t="s">
        <v>107</v>
      </c>
      <c r="C97" s="6"/>
      <c r="E97" s="6"/>
      <c r="F97" s="6"/>
      <c r="G97" s="6"/>
      <c r="X97" s="42"/>
      <c r="Y97" s="42"/>
      <c r="Z97" s="42"/>
    </row>
    <row r="98" spans="1:26" x14ac:dyDescent="0.2">
      <c r="A98" s="106" t="s">
        <v>67</v>
      </c>
      <c r="B98" s="6"/>
      <c r="C98" s="6"/>
      <c r="D98" s="6"/>
      <c r="E98" s="6"/>
      <c r="F98" s="6"/>
      <c r="G98" s="6"/>
      <c r="X98" s="42"/>
      <c r="Y98" s="42"/>
      <c r="Z98" s="42"/>
    </row>
    <row r="99" spans="1:26" x14ac:dyDescent="0.2">
      <c r="A99" s="107">
        <f ca="1">TODAY()</f>
        <v>45299</v>
      </c>
      <c r="X99" s="42"/>
      <c r="Y99" s="42"/>
      <c r="Z99" s="42"/>
    </row>
    <row r="100" spans="1:26" x14ac:dyDescent="0.2">
      <c r="A100" s="5" t="s">
        <v>66</v>
      </c>
      <c r="X100" s="42"/>
      <c r="Y100" s="42"/>
      <c r="Z100" s="42"/>
    </row>
    <row r="101" spans="1:26" ht="12.75" customHeight="1" x14ac:dyDescent="0.2">
      <c r="A101" s="110" t="s">
        <v>109</v>
      </c>
      <c r="B101" s="68"/>
      <c r="C101" s="68"/>
      <c r="D101" s="68"/>
      <c r="E101" s="68"/>
      <c r="F101" s="68"/>
      <c r="G101" s="68"/>
      <c r="H101" s="68"/>
      <c r="I101" s="32"/>
      <c r="X101" s="42"/>
      <c r="Y101" s="42"/>
      <c r="Z101" s="42"/>
    </row>
    <row r="102" spans="1:26" ht="12.95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X102" s="42"/>
      <c r="Y102" s="42"/>
      <c r="Z102" s="42"/>
    </row>
  </sheetData>
  <sheetProtection sheet="1"/>
  <mergeCells count="4">
    <mergeCell ref="Y17:Z17"/>
    <mergeCell ref="M17:N17"/>
    <mergeCell ref="Q17:R17"/>
    <mergeCell ref="U17:V17"/>
  </mergeCells>
  <dataValidations count="9">
    <dataValidation allowBlank="1" showInputMessage="1" showErrorMessage="1" prompt="Do not use this column if you have entered data in the &quot;Whole Farm-$&quot; column or the &quot;$ per Acre&quot; column, for this line." sqref="M37:M38 U20:U35 I20:I35 E20:E35 I37:I38 E37:E38 Q37:Q38 M20:M35 U37:U38 Q20:Q35 Y37:Y38 Y20:Y35" xr:uid="{00000000-0002-0000-0200-000000000000}"/>
    <dataValidation allowBlank="1" showInputMessage="1" showErrorMessage="1" prompt="Do not use this column if you have entered data in the &quot;Whole Farm-$&quot; column or the &quot;Total $ for Crop&quot; column, for this line." sqref="N37:N38 V20:V35 J20:J35 F20:F35 J37:J38 F37:F38 R37:R38 N20:N35 V37:V38 R20:R35 Z37:Z38 Z20:Z35" xr:uid="{00000000-0002-0000-0200-000001000000}"/>
    <dataValidation allowBlank="1" showInputMessage="1" showErrorMessage="1" prompt="Do not use this column if you entered data in the &quot;Total $ for Crop&quot; or &quot;$ per Acre&quot; column, for this line." sqref="B37:B38 B46:B50 B20:B35" xr:uid="{00000000-0002-0000-0200-000002000000}"/>
    <dataValidation allowBlank="1" showInputMessage="1" showErrorMessage="1" prompt="Enter the name of any other crop." sqref="M17 Q17 U17 Y17" xr:uid="{00000000-0002-0000-0200-000003000000}"/>
    <dataValidation type="decimal" allowBlank="1" showInputMessage="1" showErrorMessage="1" error="Value cannot exceed 100%." prompt="Do not use this column unless you have entered a dollar value in the &quot;Whole Farm-$&quot; column, for this line.  Leave this cell blank if you want to have the Whole Farm value allocated evenly across all acres." sqref="T20:T35 L37:L38 H37:H38 D37:D38 H20:H35 D20:D35 P37:P38 L20:L35 T37:T38 P20:P35 X37:X38 X20:X35" xr:uid="{00000000-0002-0000-0200-000004000000}">
      <formula1>0</formula1>
      <formula2>1</formula2>
    </dataValidation>
    <dataValidation type="decimal" allowBlank="1" showInputMessage="1" showErrorMessage="1" error="Value cannot exceed 100%." prompt="Leave this cell blank if you want the &quot;Whole Farm-$&quot; value for this line to be allocated evenly across all acres." sqref="H46:H49 L46:L49 D46:D49 P46:P49 T46:T49 X46:X49" xr:uid="{00000000-0002-0000-0200-000005000000}">
      <formula1>0</formula1>
      <formula2>1</formula2>
    </dataValidation>
    <dataValidation allowBlank="1" showInputMessage="1" showErrorMessage="1" error="Value cannot exceed 100%." prompt="Leave this cell blank if you want the &quot;Whole Farm-$&quot; value for this line to be allocated evenly across all acres." sqref="D50 L50 H50 P50 T50 X50" xr:uid="{00000000-0002-0000-0200-000006000000}"/>
    <dataValidation type="decimal" allowBlank="1" showInputMessage="1" showErrorMessage="1" sqref="D43 L43 H43 P43 T43 X43" xr:uid="{00000000-0002-0000-0200-000007000000}">
      <formula1>0</formula1>
      <formula2>1</formula2>
    </dataValidation>
    <dataValidation allowBlank="1" showErrorMessage="1" sqref="E45:F50 I45:J50 M45:N50 Q45:R50 U45:V50 Y45:Z50" xr:uid="{00000000-0002-0000-0200-000008000000}"/>
  </dataValidations>
  <hyperlinks>
    <hyperlink ref="A97" r:id="rId1" xr:uid="{9366A99F-FF29-463C-9038-F789D0BF68C5}"/>
    <hyperlink ref="A3" r:id="rId2" display="See Ag Decision Maker File A1-20 for more information." xr:uid="{296787D3-F10D-4C53-AA79-D6F37343F1B3}"/>
  </hyperlinks>
  <printOptions horizontalCentered="1" verticalCentered="1"/>
  <pageMargins left="0.25" right="0.25" top="0.75" bottom="0.75" header="0.3" footer="0.3"/>
  <pageSetup scale="46" fitToHeight="2" orientation="landscape" r:id="rId3"/>
  <headerFooter alignWithMargins="0"/>
  <rowBreaks count="1" manualBreakCount="1">
    <brk id="53" max="25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Example</vt:lpstr>
      <vt:lpstr>Blank</vt:lpstr>
      <vt:lpstr>Six Crops</vt:lpstr>
      <vt:lpstr>Blank!Print_Area</vt:lpstr>
      <vt:lpstr>Example!Print_Area</vt:lpstr>
      <vt:lpstr>'Six Crops'!Print_Area</vt:lpstr>
      <vt:lpstr>Blank!Print_Titles</vt:lpstr>
      <vt:lpstr>Example!Print_Titles</vt:lpstr>
      <vt:lpstr>'Six Crops'!Print_Titles</vt:lpstr>
    </vt:vector>
  </TitlesOfParts>
  <Company>ISU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</dc:creator>
  <cp:lastModifiedBy>Johanns, Ann M [ECONA]</cp:lastModifiedBy>
  <cp:lastPrinted>2024-01-08T20:58:46Z</cp:lastPrinted>
  <dcterms:created xsi:type="dcterms:W3CDTF">2001-05-22T20:39:04Z</dcterms:created>
  <dcterms:modified xsi:type="dcterms:W3CDTF">2024-01-08T21:45:28Z</dcterms:modified>
</cp:coreProperties>
</file>