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 Sync\AAnns Files\AgDM\3-20\"/>
    </mc:Choice>
  </mc:AlternateContent>
  <bookViews>
    <workbookView xWindow="-15" yWindow="-15" windowWidth="11520" windowHeight="9705"/>
  </bookViews>
  <sheets>
    <sheet name="Example" sheetId="1" r:id="rId1"/>
    <sheet name="Blank" sheetId="2" r:id="rId2"/>
  </sheets>
  <definedNames>
    <definedName name="_xlnm.Print_Area" localSheetId="1">Blank!$A$1:$F$72</definedName>
    <definedName name="_xlnm.Print_Area" localSheetId="0">Example!$A$1:$F$72</definedName>
  </definedNames>
  <calcPr calcId="162913"/>
</workbook>
</file>

<file path=xl/calcChain.xml><?xml version="1.0" encoding="utf-8"?>
<calcChain xmlns="http://schemas.openxmlformats.org/spreadsheetml/2006/main">
  <c r="A69" i="2" l="1"/>
  <c r="F53" i="2"/>
  <c r="D50" i="2"/>
  <c r="F50" i="2" s="1"/>
  <c r="E45" i="2"/>
  <c r="D45" i="2"/>
  <c r="F45" i="2" s="1"/>
  <c r="E42" i="2"/>
  <c r="D42" i="2"/>
  <c r="F42" i="2" s="1"/>
  <c r="E39" i="2"/>
  <c r="D39" i="2"/>
  <c r="F39" i="2" s="1"/>
  <c r="F38" i="2"/>
  <c r="F32" i="2"/>
  <c r="F31" i="2"/>
  <c r="E28" i="2"/>
  <c r="F28" i="2" s="1"/>
  <c r="E25" i="2"/>
  <c r="F25" i="2" s="1"/>
  <c r="F22" i="2"/>
  <c r="F21" i="2"/>
  <c r="F20" i="2"/>
  <c r="D23" i="2"/>
  <c r="F19" i="2"/>
  <c r="F18" i="2"/>
  <c r="F17" i="2"/>
  <c r="F16" i="2"/>
  <c r="F15" i="2"/>
  <c r="F10" i="2"/>
  <c r="A69" i="1"/>
  <c r="E48" i="2" l="1"/>
  <c r="D48" i="2"/>
  <c r="E23" i="2"/>
  <c r="F48" i="2" l="1"/>
  <c r="D55" i="2"/>
  <c r="D56" i="2"/>
  <c r="E33" i="2"/>
  <c r="F33" i="2" s="1"/>
  <c r="F23" i="2"/>
  <c r="E55" i="2" l="1"/>
  <c r="E56" i="2" l="1"/>
  <c r="F56" i="2" s="1"/>
  <c r="E58" i="2"/>
  <c r="E59" i="2"/>
  <c r="E60" i="2" s="1"/>
  <c r="E61" i="2" s="1"/>
  <c r="E62" i="2" s="1"/>
  <c r="F55" i="2"/>
  <c r="E21" i="1" l="1"/>
  <c r="D21" i="1"/>
  <c r="E20" i="1"/>
  <c r="D20" i="1"/>
  <c r="D39" i="1" l="1"/>
  <c r="E23" i="1"/>
  <c r="E25" i="1"/>
  <c r="F25" i="1" s="1"/>
  <c r="E28" i="1"/>
  <c r="F28" i="1" s="1"/>
  <c r="D23" i="1"/>
  <c r="E39" i="1"/>
  <c r="F39" i="1" s="1"/>
  <c r="E42" i="1"/>
  <c r="E45" i="1"/>
  <c r="F10" i="1"/>
  <c r="D42" i="1"/>
  <c r="D45" i="1"/>
  <c r="D50" i="1"/>
  <c r="F50" i="1" s="1"/>
  <c r="F15" i="1"/>
  <c r="F16" i="1"/>
  <c r="F17" i="1"/>
  <c r="F18" i="1"/>
  <c r="F19" i="1"/>
  <c r="F20" i="1"/>
  <c r="F21" i="1"/>
  <c r="F22" i="1"/>
  <c r="F31" i="1"/>
  <c r="F32" i="1"/>
  <c r="F38" i="1"/>
  <c r="F53" i="1"/>
  <c r="E48" i="1" l="1"/>
  <c r="E33" i="1"/>
  <c r="F33" i="1" s="1"/>
  <c r="F23" i="1"/>
  <c r="F45" i="1"/>
  <c r="F42" i="1"/>
  <c r="D48" i="1"/>
  <c r="F48" i="1" l="1"/>
  <c r="E55" i="1"/>
  <c r="E56" i="1" s="1"/>
  <c r="D55" i="1"/>
  <c r="E58" i="1" l="1"/>
  <c r="D56" i="1"/>
  <c r="F56" i="1" s="1"/>
  <c r="F55" i="1"/>
  <c r="E59" i="1"/>
  <c r="E60" i="1" s="1"/>
  <c r="E61" i="1" s="1"/>
  <c r="E62" i="1" s="1"/>
</calcChain>
</file>

<file path=xl/comments1.xml><?xml version="1.0" encoding="utf-8"?>
<comments xmlns="http://schemas.openxmlformats.org/spreadsheetml/2006/main">
  <authors>
    <author>Economics Department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</commentList>
</comments>
</file>

<file path=xl/comments2.xml><?xml version="1.0" encoding="utf-8"?>
<comments xmlns="http://schemas.openxmlformats.org/spreadsheetml/2006/main">
  <authors>
    <author>Economics Department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</commentList>
</comments>
</file>

<file path=xl/sharedStrings.xml><?xml version="1.0" encoding="utf-8"?>
<sst xmlns="http://schemas.openxmlformats.org/spreadsheetml/2006/main" count="126" uniqueCount="57">
  <si>
    <t>Organic Corn</t>
  </si>
  <si>
    <t>Place the cursor over cells with red triangles to read comments.</t>
  </si>
  <si>
    <t>Enter your input values in shaded cells.</t>
  </si>
  <si>
    <t>Quantity</t>
  </si>
  <si>
    <t>$/Unit</t>
  </si>
  <si>
    <t>Total per Acre</t>
  </si>
  <si>
    <t>Receipts</t>
  </si>
  <si>
    <t>Organic corn sales</t>
  </si>
  <si>
    <t>bu</t>
  </si>
  <si>
    <t>Fixed</t>
  </si>
  <si>
    <t>Variable</t>
  </si>
  <si>
    <t>Preharvest</t>
  </si>
  <si>
    <t xml:space="preserve">Cost </t>
  </si>
  <si>
    <t>Cost</t>
  </si>
  <si>
    <t>Plow (moldboard)</t>
  </si>
  <si>
    <t>Tandem disk</t>
  </si>
  <si>
    <t>Field cultivate</t>
  </si>
  <si>
    <t>Plant</t>
  </si>
  <si>
    <t>Rotary hoe (2x)</t>
  </si>
  <si>
    <t>Row cultivate (2x)</t>
  </si>
  <si>
    <t>Other</t>
  </si>
  <si>
    <t xml:space="preserve">  Total Machinery Costs</t>
  </si>
  <si>
    <t>Seed (price per 1000 seeds)</t>
  </si>
  <si>
    <t xml:space="preserve">    kernels per acre</t>
  </si>
  <si>
    <t xml:space="preserve">    cost per 1000 kernels</t>
  </si>
  <si>
    <t>Crop insurance</t>
  </si>
  <si>
    <t>Misc. expenses</t>
  </si>
  <si>
    <t>Interest on preharvest variable cost</t>
  </si>
  <si>
    <t xml:space="preserve">    length of period (months)</t>
  </si>
  <si>
    <t xml:space="preserve">    interest rate</t>
  </si>
  <si>
    <t xml:space="preserve">Harvest </t>
  </si>
  <si>
    <t>Combine</t>
  </si>
  <si>
    <t xml:space="preserve">Haul </t>
  </si>
  <si>
    <t xml:space="preserve">    Fixed- price per bushel</t>
  </si>
  <si>
    <t xml:space="preserve">    Variable- price per bushel</t>
  </si>
  <si>
    <t>Dry</t>
  </si>
  <si>
    <t>Handle</t>
  </si>
  <si>
    <t xml:space="preserve">   Total Harvest Costs</t>
  </si>
  <si>
    <t>Labor (hours per acre)</t>
  </si>
  <si>
    <t>Hours</t>
  </si>
  <si>
    <t>Rate</t>
  </si>
  <si>
    <t>Land (cash rent equivalent)</t>
  </si>
  <si>
    <t>Total Costs</t>
  </si>
  <si>
    <t>Total Costs per bushel</t>
  </si>
  <si>
    <t xml:space="preserve">Returns over variable cost </t>
  </si>
  <si>
    <t>Returns over total cost</t>
  </si>
  <si>
    <t>Return to Land, Labor, and Management</t>
  </si>
  <si>
    <t>Return to Land and Management</t>
  </si>
  <si>
    <t>Return to Management</t>
  </si>
  <si>
    <t>Author: Craig Chase</t>
  </si>
  <si>
    <t>Date Printed:</t>
  </si>
  <si>
    <t>Apply manure</t>
  </si>
  <si>
    <t xml:space="preserve">Fertilization (manure) </t>
  </si>
  <si>
    <t>Version 1.2_022020</t>
  </si>
  <si>
    <r>
      <rPr>
        <sz val="10"/>
        <rFont val="Arial"/>
        <family val="2"/>
      </rPr>
      <t xml:space="preserve">This institution is an equal opportunity provider. For the full non-discrimination statement or accommodation inquiries, go to </t>
    </r>
    <r>
      <rPr>
        <u/>
        <sz val="10"/>
        <color indexed="12"/>
        <rFont val="Arial"/>
        <family val="2"/>
      </rPr>
      <t>www.extension.iastate.edu/diversity/ext.</t>
    </r>
  </si>
  <si>
    <r>
      <rPr>
        <sz val="10"/>
        <rFont val="Arial"/>
        <family val="2"/>
      </rPr>
      <t xml:space="preserve">For more information, see the </t>
    </r>
    <r>
      <rPr>
        <u/>
        <sz val="10"/>
        <color rgb="FFC00000"/>
        <rFont val="Arial"/>
        <family val="2"/>
      </rPr>
      <t>Ag Decision Maker Organic Crops Topic</t>
    </r>
    <r>
      <rPr>
        <sz val="10"/>
        <rFont val="Arial"/>
        <family val="2"/>
      </rPr>
      <t>.</t>
    </r>
  </si>
  <si>
    <t xml:space="preserve">Ag Decision Maker -- Iowa State University Extension and Outreach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</si>
</sst>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_)"/>
    <numFmt numFmtId="165" formatCode="0.0%"/>
    <numFmt numFmtId="166" formatCode="0.0_)"/>
    <numFmt numFmtId="167" formatCode="&quot;$&quot;#,##0.000_);\(&quot;$&quot;#,##0.000\)"/>
    <numFmt numFmtId="168" formatCode="&quot;$&quot;#,##0.00"/>
    <numFmt numFmtId="169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u/>
      <sz val="10"/>
      <color rgb="FFC00000"/>
      <name val="Arial"/>
      <family val="2"/>
    </font>
    <font>
      <sz val="10"/>
      <name val="Arial"/>
      <family val="2"/>
    </font>
    <font>
      <sz val="6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2" tint="-9.9948118533890809E-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73">
    <xf numFmtId="0" fontId="0" fillId="0" borderId="0" xfId="0"/>
    <xf numFmtId="0" fontId="4" fillId="0" borderId="0" xfId="0" applyFont="1" applyProtection="1"/>
    <xf numFmtId="0" fontId="2" fillId="0" borderId="0" xfId="2" applyFont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7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7" fontId="6" fillId="3" borderId="1" xfId="0" applyNumberFormat="1" applyFont="1" applyFill="1" applyBorder="1" applyAlignment="1" applyProtection="1">
      <alignment horizontal="right"/>
      <protection locked="0"/>
    </xf>
    <xf numFmtId="39" fontId="6" fillId="0" borderId="0" xfId="0" applyNumberFormat="1" applyFont="1" applyProtection="1"/>
    <xf numFmtId="7" fontId="4" fillId="0" borderId="0" xfId="0" applyNumberFormat="1" applyFont="1" applyProtection="1"/>
    <xf numFmtId="0" fontId="7" fillId="0" borderId="0" xfId="0" applyFont="1" applyAlignment="1" applyProtection="1">
      <alignment horizontal="left" indent="2"/>
    </xf>
    <xf numFmtId="169" fontId="7" fillId="3" borderId="1" xfId="1" applyNumberFormat="1" applyFont="1" applyFill="1" applyBorder="1" applyAlignment="1" applyProtection="1">
      <alignment shrinkToFit="1"/>
      <protection locked="0"/>
    </xf>
    <xf numFmtId="7" fontId="7" fillId="3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3"/>
    </xf>
    <xf numFmtId="169" fontId="7" fillId="3" borderId="1" xfId="1" applyNumberFormat="1" applyFont="1" applyFill="1" applyBorder="1" applyAlignment="1" applyProtection="1">
      <alignment horizontal="right" shrinkToFit="1"/>
      <protection locked="0"/>
    </xf>
    <xf numFmtId="167" fontId="7" fillId="3" borderId="1" xfId="0" applyNumberFormat="1" applyFont="1" applyFill="1" applyBorder="1" applyAlignment="1" applyProtection="1">
      <alignment horizontal="right"/>
      <protection locked="0"/>
    </xf>
    <xf numFmtId="0" fontId="7" fillId="3" borderId="1" xfId="0" applyFont="1" applyFill="1" applyBorder="1" applyProtection="1">
      <protection locked="0"/>
    </xf>
    <xf numFmtId="165" fontId="7" fillId="3" borderId="1" xfId="0" applyNumberFormat="1" applyFont="1" applyFill="1" applyBorder="1" applyProtection="1">
      <protection locked="0"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7" fillId="0" borderId="0" xfId="0" applyFont="1"/>
    <xf numFmtId="7" fontId="6" fillId="0" borderId="0" xfId="0" applyNumberFormat="1" applyFont="1" applyFill="1" applyBorder="1" applyAlignment="1" applyProtection="1">
      <alignment horizontal="right"/>
      <protection locked="0"/>
    </xf>
    <xf numFmtId="0" fontId="3" fillId="4" borderId="3" xfId="0" applyFont="1" applyFill="1" applyBorder="1" applyAlignment="1" applyProtection="1"/>
    <xf numFmtId="7" fontId="1" fillId="3" borderId="1" xfId="3" applyNumberFormat="1" applyFont="1" applyFill="1" applyBorder="1" applyAlignment="1" applyProtection="1">
      <alignment horizontal="right"/>
      <protection locked="0"/>
    </xf>
    <xf numFmtId="168" fontId="7" fillId="3" borderId="1" xfId="3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center"/>
    </xf>
    <xf numFmtId="8" fontId="1" fillId="3" borderId="1" xfId="0" applyNumberFormat="1" applyFont="1" applyFill="1" applyBorder="1" applyAlignment="1" applyProtection="1">
      <alignment horizontal="right"/>
      <protection locked="0"/>
    </xf>
    <xf numFmtId="8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Alignment="1" applyProtection="1">
      <alignment horizontal="right"/>
    </xf>
    <xf numFmtId="7" fontId="1" fillId="3" borderId="1" xfId="0" applyNumberFormat="1" applyFont="1" applyFill="1" applyBorder="1" applyAlignment="1" applyProtection="1">
      <alignment horizontal="right"/>
      <protection locked="0"/>
    </xf>
    <xf numFmtId="7" fontId="1" fillId="0" borderId="0" xfId="0" applyNumberFormat="1" applyFont="1" applyProtection="1"/>
    <xf numFmtId="39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68" fontId="1" fillId="0" borderId="0" xfId="0" applyNumberFormat="1" applyFont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37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7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7" fontId="1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1" fillId="3" borderId="1" xfId="0" applyFont="1" applyFill="1" applyBorder="1" applyAlignment="1" applyProtection="1">
      <alignment horizontal="left" indent="2"/>
      <protection locked="0"/>
    </xf>
    <xf numFmtId="0" fontId="7" fillId="0" borderId="0" xfId="0" applyFont="1" applyAlignment="1" applyProtection="1">
      <alignment horizontal="left" indent="4"/>
    </xf>
    <xf numFmtId="0" fontId="7" fillId="0" borderId="0" xfId="0" applyFont="1" applyAlignment="1">
      <alignment horizontal="left" indent="1"/>
    </xf>
    <xf numFmtId="0" fontId="7" fillId="0" borderId="0" xfId="0" applyFont="1" applyAlignment="1" applyProtection="1">
      <alignment horizontal="left" indent="6"/>
    </xf>
    <xf numFmtId="0" fontId="1" fillId="0" borderId="0" xfId="0" applyFont="1" applyBorder="1" applyAlignment="1" applyProtection="1">
      <alignment horizontal="left" indent="1"/>
    </xf>
    <xf numFmtId="0" fontId="12" fillId="0" borderId="0" xfId="2" applyFont="1" applyAlignment="1" applyProtection="1">
      <alignment horizontal="left" indent="1"/>
    </xf>
    <xf numFmtId="0" fontId="1" fillId="0" borderId="0" xfId="2" applyFont="1" applyAlignment="1" applyProtection="1">
      <alignment horizontal="left" indent="1"/>
    </xf>
    <xf numFmtId="0" fontId="14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/>
    </xf>
    <xf numFmtId="0" fontId="2" fillId="0" borderId="0" xfId="2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left" indent="1"/>
    </xf>
    <xf numFmtId="0" fontId="2" fillId="0" borderId="0" xfId="2" applyAlignment="1" applyProtection="1">
      <alignment horizontal="left" wrapText="1" inden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65</xdr:row>
      <xdr:rowOff>0</xdr:rowOff>
    </xdr:from>
    <xdr:to>
      <xdr:col>5</xdr:col>
      <xdr:colOff>1131570</xdr:colOff>
      <xdr:row>68</xdr:row>
      <xdr:rowOff>76200</xdr:rowOff>
    </xdr:to>
    <xdr:pic>
      <xdr:nvPicPr>
        <xdr:cNvPr id="4" name="Picture 3" title="Iowa State University Extension and Outreach Workma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10572750"/>
          <a:ext cx="304609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65</xdr:row>
      <xdr:rowOff>0</xdr:rowOff>
    </xdr:from>
    <xdr:to>
      <xdr:col>5</xdr:col>
      <xdr:colOff>1131570</xdr:colOff>
      <xdr:row>68</xdr:row>
      <xdr:rowOff>76200</xdr:rowOff>
    </xdr:to>
    <xdr:pic>
      <xdr:nvPicPr>
        <xdr:cNvPr id="2" name="Picture 1" title="Iowa State University Extension and Outreach Workma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0639425"/>
          <a:ext cx="304609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xtension.iastate.edu/agdm/cdother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http://www.extension.iastate.edu/agdm/wdfinancial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sion.iastate.edu/diversity/ext" TargetMode="External"/><Relationship Id="rId4" Type="http://schemas.openxmlformats.org/officeDocument/2006/relationships/hyperlink" Target="mailto:cchase@iastate.edu?subject=AgDM%20Spreadsheet%20A1-18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extension.iastate.edu/agdm/wdfinancial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extension.iastate.edu/diversity/ext" TargetMode="External"/><Relationship Id="rId1" Type="http://schemas.openxmlformats.org/officeDocument/2006/relationships/hyperlink" Target="mailto:cchase@iastate.edu?subject=AgDM%20Spreadsheet%20A1-18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xtension.iastate.edu/agdm/cdother.html" TargetMode="External"/><Relationship Id="rId4" Type="http://schemas.openxmlformats.org/officeDocument/2006/relationships/hyperlink" Target="http://www.extension.iastate.edu/agdm/crops/pdf/a3-24.pdf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80"/>
  <sheetViews>
    <sheetView showGridLines="0" tabSelected="1" zoomScaleNormal="100" workbookViewId="0"/>
  </sheetViews>
  <sheetFormatPr defaultColWidth="12.42578125" defaultRowHeight="12.75" x14ac:dyDescent="0.2"/>
  <cols>
    <col min="1" max="1" width="37.42578125" style="53" customWidth="1"/>
    <col min="2" max="2" width="8.28515625" style="20" customWidth="1"/>
    <col min="3" max="3" width="8" style="20" bestFit="1" customWidth="1"/>
    <col min="4" max="5" width="12.5703125" style="20" customWidth="1"/>
    <col min="6" max="6" width="17" style="20" customWidth="1"/>
    <col min="7" max="7" width="6.28515625" style="20" customWidth="1"/>
    <col min="8" max="12" width="12.42578125" style="20"/>
    <col min="13" max="13" width="6.28515625" style="20" customWidth="1"/>
    <col min="14" max="14" width="33.28515625" style="20" customWidth="1"/>
    <col min="15" max="16384" width="12.42578125" style="20"/>
  </cols>
  <sheetData>
    <row r="1" spans="1:7" s="25" customFormat="1" ht="26.25" customHeight="1" thickBot="1" x14ac:dyDescent="0.3">
      <c r="A1" s="51" t="s">
        <v>0</v>
      </c>
    </row>
    <row r="2" spans="1:7" ht="15.75" thickTop="1" x14ac:dyDescent="0.25">
      <c r="A2" s="52" t="s">
        <v>56</v>
      </c>
      <c r="B2" s="1"/>
    </row>
    <row r="3" spans="1:7" ht="12.75" customHeight="1" x14ac:dyDescent="0.2">
      <c r="A3" s="72" t="s">
        <v>55</v>
      </c>
      <c r="B3" s="72"/>
      <c r="C3" s="72"/>
      <c r="D3" s="72"/>
      <c r="E3" s="72"/>
      <c r="F3" s="72"/>
      <c r="G3" s="2"/>
    </row>
    <row r="5" spans="1:7" x14ac:dyDescent="0.2">
      <c r="A5" s="69" t="s">
        <v>1</v>
      </c>
      <c r="B5" s="69"/>
      <c r="C5" s="69"/>
      <c r="D5" s="69"/>
      <c r="E5" s="3"/>
      <c r="F5" s="3"/>
    </row>
    <row r="6" spans="1:7" x14ac:dyDescent="0.2">
      <c r="A6" s="54" t="s">
        <v>2</v>
      </c>
      <c r="B6" s="4"/>
      <c r="C6" s="4"/>
    </row>
    <row r="8" spans="1:7" x14ac:dyDescent="0.2">
      <c r="A8" s="55"/>
      <c r="C8" s="70" t="s">
        <v>3</v>
      </c>
      <c r="D8" s="70"/>
      <c r="E8" s="49" t="s">
        <v>4</v>
      </c>
      <c r="F8" s="49" t="s">
        <v>5</v>
      </c>
    </row>
    <row r="9" spans="1:7" x14ac:dyDescent="0.2">
      <c r="A9" s="55" t="s">
        <v>6</v>
      </c>
    </row>
    <row r="10" spans="1:7" x14ac:dyDescent="0.2">
      <c r="A10" s="53" t="s">
        <v>7</v>
      </c>
      <c r="C10" s="29">
        <v>153</v>
      </c>
      <c r="D10" s="30" t="s">
        <v>8</v>
      </c>
      <c r="E10" s="31">
        <v>9.8000000000000007</v>
      </c>
      <c r="F10" s="5">
        <f>(C10*E10)</f>
        <v>1499.4</v>
      </c>
    </row>
    <row r="11" spans="1:7" x14ac:dyDescent="0.2">
      <c r="E11" s="32"/>
      <c r="F11" s="33"/>
    </row>
    <row r="12" spans="1:7" ht="5.25" customHeight="1" x14ac:dyDescent="0.2"/>
    <row r="13" spans="1:7" x14ac:dyDescent="0.2">
      <c r="D13" s="6" t="s">
        <v>9</v>
      </c>
      <c r="E13" s="6" t="s">
        <v>10</v>
      </c>
    </row>
    <row r="14" spans="1:7" x14ac:dyDescent="0.2">
      <c r="A14" s="55" t="s">
        <v>11</v>
      </c>
      <c r="D14" s="6" t="s">
        <v>12</v>
      </c>
      <c r="E14" s="6" t="s">
        <v>13</v>
      </c>
    </row>
    <row r="15" spans="1:7" x14ac:dyDescent="0.2">
      <c r="A15" s="56" t="s">
        <v>14</v>
      </c>
      <c r="B15" s="28"/>
      <c r="C15" s="28"/>
      <c r="D15" s="34">
        <v>9.1999999999999993</v>
      </c>
      <c r="E15" s="34">
        <v>9.8000000000000007</v>
      </c>
      <c r="F15" s="35">
        <f t="shared" ref="F15:F22" si="0">D15+E15</f>
        <v>19</v>
      </c>
    </row>
    <row r="16" spans="1:7" x14ac:dyDescent="0.2">
      <c r="A16" s="56" t="s">
        <v>15</v>
      </c>
      <c r="B16" s="28"/>
      <c r="C16" s="28"/>
      <c r="D16" s="34">
        <v>4.7</v>
      </c>
      <c r="E16" s="34">
        <v>3.5</v>
      </c>
      <c r="F16" s="36">
        <f t="shared" si="0"/>
        <v>8.1999999999999993</v>
      </c>
    </row>
    <row r="17" spans="1:6" x14ac:dyDescent="0.2">
      <c r="A17" s="56" t="s">
        <v>51</v>
      </c>
      <c r="B17" s="28"/>
      <c r="C17" s="28"/>
      <c r="D17" s="34">
        <v>2</v>
      </c>
      <c r="E17" s="34">
        <v>1.6</v>
      </c>
      <c r="F17" s="36">
        <f t="shared" si="0"/>
        <v>3.6</v>
      </c>
    </row>
    <row r="18" spans="1:6" x14ac:dyDescent="0.2">
      <c r="A18" s="56" t="s">
        <v>16</v>
      </c>
      <c r="B18" s="28"/>
      <c r="C18" s="28"/>
      <c r="D18" s="34">
        <v>2.7</v>
      </c>
      <c r="E18" s="34">
        <v>2.8</v>
      </c>
      <c r="F18" s="36">
        <f t="shared" si="0"/>
        <v>5.5</v>
      </c>
    </row>
    <row r="19" spans="1:6" x14ac:dyDescent="0.2">
      <c r="A19" s="56" t="s">
        <v>17</v>
      </c>
      <c r="B19" s="28"/>
      <c r="C19" s="28"/>
      <c r="D19" s="34">
        <v>5.9</v>
      </c>
      <c r="E19" s="34">
        <v>4.9000000000000004</v>
      </c>
      <c r="F19" s="36">
        <f t="shared" si="0"/>
        <v>10.8</v>
      </c>
    </row>
    <row r="20" spans="1:6" x14ac:dyDescent="0.2">
      <c r="A20" s="56" t="s">
        <v>18</v>
      </c>
      <c r="B20" s="28"/>
      <c r="C20" s="28"/>
      <c r="D20" s="34">
        <f>1.9*2</f>
        <v>3.8</v>
      </c>
      <c r="E20" s="34">
        <f>1.1*2</f>
        <v>2.2000000000000002</v>
      </c>
      <c r="F20" s="36">
        <f t="shared" si="0"/>
        <v>6</v>
      </c>
    </row>
    <row r="21" spans="1:6" x14ac:dyDescent="0.2">
      <c r="A21" s="56" t="s">
        <v>19</v>
      </c>
      <c r="B21" s="28"/>
      <c r="C21" s="28"/>
      <c r="D21" s="34">
        <f>2.7*2</f>
        <v>5.4</v>
      </c>
      <c r="E21" s="34">
        <f>2.4*2</f>
        <v>4.8</v>
      </c>
      <c r="F21" s="36">
        <f t="shared" si="0"/>
        <v>10.199999999999999</v>
      </c>
    </row>
    <row r="22" spans="1:6" x14ac:dyDescent="0.2">
      <c r="A22" s="56" t="s">
        <v>20</v>
      </c>
      <c r="B22" s="28"/>
      <c r="C22" s="28"/>
      <c r="D22" s="7">
        <v>0</v>
      </c>
      <c r="E22" s="7">
        <v>0</v>
      </c>
      <c r="F22" s="8">
        <f t="shared" si="0"/>
        <v>0</v>
      </c>
    </row>
    <row r="23" spans="1:6" x14ac:dyDescent="0.2">
      <c r="A23" s="55" t="s">
        <v>21</v>
      </c>
      <c r="B23" s="28"/>
      <c r="C23" s="28"/>
      <c r="D23" s="5">
        <f>SUM(D15:D22)</f>
        <v>33.700000000000003</v>
      </c>
      <c r="E23" s="5">
        <f>SUM(E15:E22)</f>
        <v>29.6</v>
      </c>
      <c r="F23" s="9">
        <f>D23+E23</f>
        <v>63.300000000000004</v>
      </c>
    </row>
    <row r="24" spans="1:6" x14ac:dyDescent="0.2">
      <c r="C24" s="33"/>
      <c r="D24" s="33"/>
      <c r="E24" s="37"/>
      <c r="F24" s="38"/>
    </row>
    <row r="25" spans="1:6" x14ac:dyDescent="0.2">
      <c r="A25" s="53" t="s">
        <v>22</v>
      </c>
      <c r="D25" s="28"/>
      <c r="E25" s="33">
        <f>(B26/1000)*B27</f>
        <v>72.45</v>
      </c>
      <c r="F25" s="38">
        <f>E25</f>
        <v>72.45</v>
      </c>
    </row>
    <row r="26" spans="1:6" x14ac:dyDescent="0.2">
      <c r="A26" s="13" t="s">
        <v>23</v>
      </c>
      <c r="B26" s="11">
        <v>32200</v>
      </c>
      <c r="C26" s="39"/>
      <c r="D26" s="28"/>
      <c r="E26" s="33"/>
      <c r="F26" s="38"/>
    </row>
    <row r="27" spans="1:6" x14ac:dyDescent="0.2">
      <c r="A27" s="13" t="s">
        <v>24</v>
      </c>
      <c r="B27" s="12">
        <v>2.25</v>
      </c>
      <c r="C27" s="39"/>
      <c r="D27" s="28"/>
      <c r="E27" s="33"/>
      <c r="F27" s="38"/>
    </row>
    <row r="28" spans="1:6" x14ac:dyDescent="0.2">
      <c r="A28" s="53" t="s">
        <v>52</v>
      </c>
      <c r="D28" s="28"/>
      <c r="E28" s="33">
        <f>B29*B30</f>
        <v>68.31</v>
      </c>
      <c r="F28" s="38">
        <f>E28</f>
        <v>68.31</v>
      </c>
    </row>
    <row r="29" spans="1:6" x14ac:dyDescent="0.2">
      <c r="A29" s="57" t="s">
        <v>3</v>
      </c>
      <c r="B29" s="14">
        <v>3105</v>
      </c>
      <c r="D29" s="28"/>
      <c r="E29" s="33"/>
      <c r="F29" s="38"/>
    </row>
    <row r="30" spans="1:6" x14ac:dyDescent="0.2">
      <c r="A30" s="57" t="s">
        <v>4</v>
      </c>
      <c r="B30" s="15">
        <v>2.1999999999999999E-2</v>
      </c>
      <c r="D30" s="28"/>
      <c r="E30" s="33"/>
      <c r="F30" s="38"/>
    </row>
    <row r="31" spans="1:6" x14ac:dyDescent="0.2">
      <c r="A31" s="53" t="s">
        <v>25</v>
      </c>
      <c r="B31" s="28"/>
      <c r="C31" s="28"/>
      <c r="D31" s="28"/>
      <c r="E31" s="34">
        <v>11</v>
      </c>
      <c r="F31" s="38">
        <f>E31</f>
        <v>11</v>
      </c>
    </row>
    <row r="32" spans="1:6" x14ac:dyDescent="0.2">
      <c r="A32" s="53" t="s">
        <v>26</v>
      </c>
      <c r="B32" s="28"/>
      <c r="C32" s="40"/>
      <c r="D32" s="28"/>
      <c r="E32" s="34">
        <v>10</v>
      </c>
      <c r="F32" s="38">
        <f>E32</f>
        <v>10</v>
      </c>
    </row>
    <row r="33" spans="1:6" x14ac:dyDescent="0.2">
      <c r="A33" s="53" t="s">
        <v>27</v>
      </c>
      <c r="B33" s="28"/>
      <c r="C33" s="28"/>
      <c r="D33" s="41"/>
      <c r="E33" s="33">
        <f>SUM(E23+SUM(E25:E32))*B35*B34/12</f>
        <v>7.3992533333333332</v>
      </c>
      <c r="F33" s="38">
        <f>E33</f>
        <v>7.3992533333333332</v>
      </c>
    </row>
    <row r="34" spans="1:6" x14ac:dyDescent="0.2">
      <c r="A34" s="10" t="s">
        <v>28</v>
      </c>
      <c r="B34" s="16">
        <v>8</v>
      </c>
      <c r="D34" s="41"/>
      <c r="E34" s="33"/>
      <c r="F34" s="38"/>
    </row>
    <row r="35" spans="1:6" x14ac:dyDescent="0.2">
      <c r="A35" s="10" t="s">
        <v>29</v>
      </c>
      <c r="B35" s="17">
        <v>5.8000000000000003E-2</v>
      </c>
      <c r="D35" s="41"/>
      <c r="E35" s="33"/>
      <c r="F35" s="38"/>
    </row>
    <row r="36" spans="1:6" x14ac:dyDescent="0.2">
      <c r="B36" s="28"/>
      <c r="C36" s="40"/>
      <c r="D36" s="28"/>
      <c r="E36" s="33"/>
      <c r="F36" s="38"/>
    </row>
    <row r="37" spans="1:6" x14ac:dyDescent="0.2">
      <c r="A37" s="55" t="s">
        <v>30</v>
      </c>
      <c r="B37" s="28"/>
      <c r="C37" s="28"/>
      <c r="D37" s="28"/>
      <c r="E37" s="28"/>
      <c r="F37" s="38"/>
    </row>
    <row r="38" spans="1:6" x14ac:dyDescent="0.2">
      <c r="A38" s="56" t="s">
        <v>31</v>
      </c>
      <c r="B38" s="28"/>
      <c r="C38" s="28"/>
      <c r="D38" s="26">
        <v>13.3</v>
      </c>
      <c r="E38" s="26">
        <v>6.9</v>
      </c>
      <c r="F38" s="35">
        <f>D38+E38</f>
        <v>20.200000000000003</v>
      </c>
    </row>
    <row r="39" spans="1:6" x14ac:dyDescent="0.2">
      <c r="A39" s="56" t="s">
        <v>32</v>
      </c>
      <c r="B39" s="28"/>
      <c r="C39" s="28"/>
      <c r="D39" s="42">
        <f>C40*C10</f>
        <v>6.7319999999999993</v>
      </c>
      <c r="E39" s="42">
        <f>C41*C10</f>
        <v>5.9669999999999996</v>
      </c>
      <c r="F39" s="36">
        <f>(D39+E39)</f>
        <v>12.698999999999998</v>
      </c>
    </row>
    <row r="40" spans="1:6" s="43" customFormat="1" x14ac:dyDescent="0.2">
      <c r="A40" s="58" t="s">
        <v>33</v>
      </c>
      <c r="C40" s="27">
        <v>4.3999999999999997E-2</v>
      </c>
      <c r="D40" s="20"/>
      <c r="E40" s="20"/>
    </row>
    <row r="41" spans="1:6" s="43" customFormat="1" x14ac:dyDescent="0.2">
      <c r="A41" s="58" t="s">
        <v>34</v>
      </c>
      <c r="B41" s="23"/>
      <c r="C41" s="27">
        <v>3.9E-2</v>
      </c>
      <c r="D41" s="20"/>
      <c r="E41" s="20"/>
    </row>
    <row r="42" spans="1:6" x14ac:dyDescent="0.2">
      <c r="A42" s="56" t="s">
        <v>35</v>
      </c>
      <c r="B42" s="28"/>
      <c r="C42" s="28"/>
      <c r="D42" s="44">
        <f>C43*C10</f>
        <v>7.65</v>
      </c>
      <c r="E42" s="44">
        <f>C44*C10</f>
        <v>27.54</v>
      </c>
      <c r="F42" s="36">
        <f>(D42+E42)</f>
        <v>35.19</v>
      </c>
    </row>
    <row r="43" spans="1:6" s="43" customFormat="1" x14ac:dyDescent="0.2">
      <c r="A43" s="58" t="s">
        <v>33</v>
      </c>
      <c r="C43" s="27">
        <v>0.05</v>
      </c>
      <c r="D43" s="20"/>
      <c r="E43" s="20"/>
    </row>
    <row r="44" spans="1:6" s="43" customFormat="1" x14ac:dyDescent="0.2">
      <c r="A44" s="58" t="s">
        <v>34</v>
      </c>
      <c r="B44" s="23"/>
      <c r="C44" s="27">
        <v>0.18</v>
      </c>
      <c r="D44" s="20"/>
      <c r="E44" s="20"/>
    </row>
    <row r="45" spans="1:6" x14ac:dyDescent="0.2">
      <c r="A45" s="56" t="s">
        <v>36</v>
      </c>
      <c r="B45" s="28"/>
      <c r="C45" s="28"/>
      <c r="D45" s="24">
        <f>C46*C10</f>
        <v>2.7494100000000001</v>
      </c>
      <c r="E45" s="24">
        <f>C47*C10</f>
        <v>3.06</v>
      </c>
      <c r="F45" s="8">
        <f>(D45+E45)</f>
        <v>5.8094099999999997</v>
      </c>
    </row>
    <row r="46" spans="1:6" s="43" customFormat="1" x14ac:dyDescent="0.2">
      <c r="A46" s="58" t="s">
        <v>33</v>
      </c>
      <c r="C46" s="27">
        <v>1.797E-2</v>
      </c>
    </row>
    <row r="47" spans="1:6" s="43" customFormat="1" x14ac:dyDescent="0.2">
      <c r="A47" s="58" t="s">
        <v>34</v>
      </c>
      <c r="B47" s="23"/>
      <c r="C47" s="27">
        <v>0.02</v>
      </c>
    </row>
    <row r="48" spans="1:6" x14ac:dyDescent="0.2">
      <c r="A48" s="55" t="s">
        <v>37</v>
      </c>
      <c r="B48" s="28"/>
      <c r="C48" s="28"/>
      <c r="D48" s="5">
        <f>D38+D39+D42+D45</f>
        <v>30.431410000000003</v>
      </c>
      <c r="E48" s="5">
        <f>E38+E39+E42+E45</f>
        <v>43.466999999999999</v>
      </c>
      <c r="F48" s="9">
        <f>D48+E48</f>
        <v>73.898409999999998</v>
      </c>
    </row>
    <row r="49" spans="1:6" x14ac:dyDescent="0.2">
      <c r="D49" s="28"/>
      <c r="E49" s="28"/>
      <c r="F49" s="35"/>
    </row>
    <row r="50" spans="1:6" x14ac:dyDescent="0.2">
      <c r="A50" s="53" t="s">
        <v>38</v>
      </c>
      <c r="D50" s="33">
        <f>B51*B52</f>
        <v>19.739999999999998</v>
      </c>
      <c r="F50" s="35">
        <f>D50+E50</f>
        <v>19.739999999999998</v>
      </c>
    </row>
    <row r="51" spans="1:6" x14ac:dyDescent="0.2">
      <c r="A51" s="59" t="s">
        <v>39</v>
      </c>
      <c r="B51" s="18">
        <v>1.41</v>
      </c>
      <c r="C51" s="39"/>
      <c r="D51" s="33"/>
      <c r="F51" s="35"/>
    </row>
    <row r="52" spans="1:6" x14ac:dyDescent="0.2">
      <c r="A52" s="59" t="s">
        <v>40</v>
      </c>
      <c r="B52" s="12">
        <v>14</v>
      </c>
      <c r="C52" s="39"/>
      <c r="D52" s="33"/>
      <c r="F52" s="35"/>
    </row>
    <row r="53" spans="1:6" x14ac:dyDescent="0.2">
      <c r="A53" s="53" t="s">
        <v>41</v>
      </c>
      <c r="B53" s="45"/>
      <c r="C53" s="33"/>
      <c r="D53" s="34">
        <v>219</v>
      </c>
      <c r="E53" s="28"/>
      <c r="F53" s="35">
        <f>D53+E53</f>
        <v>219</v>
      </c>
    </row>
    <row r="54" spans="1:6" x14ac:dyDescent="0.2">
      <c r="B54" s="45"/>
      <c r="C54" s="33"/>
      <c r="D54" s="33"/>
      <c r="E54" s="28"/>
      <c r="F54" s="35"/>
    </row>
    <row r="55" spans="1:6" x14ac:dyDescent="0.2">
      <c r="A55" s="55" t="s">
        <v>42</v>
      </c>
      <c r="B55" s="28"/>
      <c r="C55" s="28"/>
      <c r="D55" s="5">
        <f>D23+D48+D50+D53</f>
        <v>302.87140999999997</v>
      </c>
      <c r="E55" s="5">
        <f>E23+SUM(E25:E33)+E48</f>
        <v>242.22625333333332</v>
      </c>
      <c r="F55" s="9">
        <f>D55+E55</f>
        <v>545.09766333333323</v>
      </c>
    </row>
    <row r="56" spans="1:6" x14ac:dyDescent="0.2">
      <c r="A56" s="55" t="s">
        <v>43</v>
      </c>
      <c r="B56" s="28"/>
      <c r="C56" s="28"/>
      <c r="D56" s="5">
        <f>IF(C10&gt;0, D55/C10, 0)</f>
        <v>1.9795516993464051</v>
      </c>
      <c r="E56" s="5">
        <f>IF(C10&gt;0, E55/C10, 0)</f>
        <v>1.5831781263616558</v>
      </c>
      <c r="F56" s="9">
        <f>D56+E56</f>
        <v>3.5627298257080611</v>
      </c>
    </row>
    <row r="57" spans="1:6" x14ac:dyDescent="0.2">
      <c r="B57" s="28"/>
      <c r="C57" s="28"/>
      <c r="D57" s="6"/>
      <c r="E57" s="6"/>
      <c r="F57" s="35"/>
    </row>
    <row r="58" spans="1:6" x14ac:dyDescent="0.2">
      <c r="A58" s="55" t="s">
        <v>44</v>
      </c>
      <c r="B58" s="28"/>
      <c r="C58" s="28"/>
      <c r="D58" s="6"/>
      <c r="E58" s="5">
        <f>F10-E55</f>
        <v>1257.1737466666668</v>
      </c>
      <c r="F58" s="9"/>
    </row>
    <row r="59" spans="1:6" x14ac:dyDescent="0.2">
      <c r="A59" s="55" t="s">
        <v>45</v>
      </c>
      <c r="B59" s="28"/>
      <c r="C59" s="28"/>
      <c r="D59" s="6"/>
      <c r="E59" s="5">
        <f>F10-(D55+E55)</f>
        <v>954.30233666666686</v>
      </c>
      <c r="F59" s="9"/>
    </row>
    <row r="60" spans="1:6" x14ac:dyDescent="0.2">
      <c r="A60" s="55" t="s">
        <v>46</v>
      </c>
      <c r="B60" s="28"/>
      <c r="C60" s="28"/>
      <c r="D60" s="6"/>
      <c r="E60" s="5">
        <f>E59+D50+D53</f>
        <v>1193.0423366666669</v>
      </c>
      <c r="F60" s="9"/>
    </row>
    <row r="61" spans="1:6" x14ac:dyDescent="0.2">
      <c r="A61" s="55" t="s">
        <v>47</v>
      </c>
      <c r="B61" s="28"/>
      <c r="C61" s="28"/>
      <c r="D61" s="6"/>
      <c r="E61" s="5">
        <f>E60-D50</f>
        <v>1173.3023366666669</v>
      </c>
      <c r="F61" s="9"/>
    </row>
    <row r="62" spans="1:6" x14ac:dyDescent="0.2">
      <c r="A62" s="55" t="s">
        <v>48</v>
      </c>
      <c r="B62" s="28"/>
      <c r="C62" s="28"/>
      <c r="D62" s="6"/>
      <c r="E62" s="5">
        <f>E61-D53</f>
        <v>954.30233666666686</v>
      </c>
      <c r="F62" s="9"/>
    </row>
    <row r="64" spans="1:6" x14ac:dyDescent="0.2">
      <c r="C64" s="46"/>
      <c r="D64" s="46"/>
      <c r="E64" s="46"/>
    </row>
    <row r="65" spans="1:6" x14ac:dyDescent="0.2">
      <c r="B65" s="64"/>
      <c r="C65" s="65"/>
    </row>
    <row r="66" spans="1:6" x14ac:dyDescent="0.2">
      <c r="A66" s="60" t="s">
        <v>53</v>
      </c>
      <c r="B66" s="47"/>
      <c r="C66" s="48"/>
      <c r="D66" s="19"/>
      <c r="E66" s="19"/>
      <c r="F66" s="19"/>
    </row>
    <row r="67" spans="1:6" x14ac:dyDescent="0.2">
      <c r="A67" s="61" t="s">
        <v>49</v>
      </c>
    </row>
    <row r="68" spans="1:6" x14ac:dyDescent="0.2">
      <c r="A68" s="62" t="s">
        <v>50</v>
      </c>
    </row>
    <row r="69" spans="1:6" x14ac:dyDescent="0.2">
      <c r="A69" s="71">
        <f ca="1">TODAY()</f>
        <v>43886</v>
      </c>
      <c r="B69" s="71"/>
      <c r="F69" s="21"/>
    </row>
    <row r="70" spans="1:6" x14ac:dyDescent="0.2">
      <c r="A70" s="63"/>
      <c r="B70" s="22"/>
      <c r="C70" s="22"/>
      <c r="D70" s="22"/>
      <c r="E70" s="22"/>
      <c r="F70" s="22"/>
    </row>
    <row r="71" spans="1:6" ht="51" x14ac:dyDescent="0.2">
      <c r="A71" s="66" t="s">
        <v>54</v>
      </c>
      <c r="B71" s="67"/>
      <c r="C71" s="67"/>
      <c r="D71" s="67"/>
      <c r="E71" s="67"/>
      <c r="F71" s="67"/>
    </row>
    <row r="72" spans="1:6" ht="18" customHeight="1" x14ac:dyDescent="0.2">
      <c r="A72" s="68"/>
      <c r="B72" s="68"/>
      <c r="C72" s="68"/>
      <c r="D72" s="68"/>
      <c r="E72" s="68"/>
      <c r="F72" s="68"/>
    </row>
    <row r="73" spans="1:6" x14ac:dyDescent="0.2">
      <c r="C73" s="46"/>
      <c r="D73" s="46"/>
      <c r="E73" s="46"/>
    </row>
    <row r="74" spans="1:6" x14ac:dyDescent="0.2">
      <c r="E74" s="46"/>
    </row>
    <row r="75" spans="1:6" x14ac:dyDescent="0.2">
      <c r="C75" s="30"/>
      <c r="D75" s="30"/>
      <c r="E75" s="46"/>
    </row>
    <row r="76" spans="1:6" x14ac:dyDescent="0.2">
      <c r="C76" s="30"/>
      <c r="D76" s="30"/>
      <c r="E76" s="46"/>
    </row>
    <row r="77" spans="1:6" x14ac:dyDescent="0.2">
      <c r="C77" s="30"/>
      <c r="D77" s="30"/>
      <c r="E77" s="46"/>
    </row>
    <row r="78" spans="1:6" x14ac:dyDescent="0.2">
      <c r="C78" s="30"/>
      <c r="D78" s="30"/>
      <c r="E78" s="46"/>
    </row>
    <row r="79" spans="1:6" x14ac:dyDescent="0.2">
      <c r="C79" s="30"/>
      <c r="D79" s="30"/>
      <c r="E79" s="46"/>
    </row>
    <row r="80" spans="1:6" x14ac:dyDescent="0.2">
      <c r="C80" s="30"/>
      <c r="D80" s="30"/>
      <c r="E80" s="46"/>
    </row>
  </sheetData>
  <sheetProtection sheet="1" objects="1" scenarios="1"/>
  <mergeCells count="5">
    <mergeCell ref="A72:F72"/>
    <mergeCell ref="A5:D5"/>
    <mergeCell ref="A3:F3"/>
    <mergeCell ref="C8:D8"/>
    <mergeCell ref="A69:B69"/>
  </mergeCells>
  <phoneticPr fontId="0" type="noConversion"/>
  <hyperlinks>
    <hyperlink ref="A3" r:id="rId1" display="Learn in the Financial Information section"/>
    <hyperlink ref="A3:B3" r:id="rId2" display="Estimating the Field Capacity of Farm Machines"/>
    <hyperlink ref="A3:F3" r:id="rId3" location="organic" display="For more information, see Information File, A1-18 Organic Crop Production Enterprise Budgets."/>
    <hyperlink ref="A67" r:id="rId4"/>
    <hyperlink ref="A71" r:id="rId5"/>
  </hyperlinks>
  <pageMargins left="0.75" right="0.75" top="0.75" bottom="0.75" header="0.5" footer="0.5"/>
  <pageSetup scale="71" orientation="portrait" horizontalDpi="300" verticalDpi="300" r:id="rId6"/>
  <headerFooter alignWithMargins="0">
    <oddHeader>&amp;LIowa State University Extension and Outreach&amp;RAg Decision Maker File A1-18</oddHeader>
    <oddFooter>&amp;Lhttp://www.extension.iastate.edu/agdm/crops/xls/a1-18corn.xlsx</oddFooter>
  </headerFooter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zoomScaleNormal="100" workbookViewId="0"/>
  </sheetViews>
  <sheetFormatPr defaultColWidth="12.42578125" defaultRowHeight="12.75" x14ac:dyDescent="0.2"/>
  <cols>
    <col min="1" max="1" width="37.42578125" style="53" customWidth="1"/>
    <col min="2" max="2" width="8.28515625" style="20" customWidth="1"/>
    <col min="3" max="3" width="8" style="20" bestFit="1" customWidth="1"/>
    <col min="4" max="5" width="12.5703125" style="20" customWidth="1"/>
    <col min="6" max="6" width="17" style="20" customWidth="1"/>
    <col min="7" max="7" width="6.28515625" style="20" customWidth="1"/>
    <col min="8" max="12" width="12.42578125" style="20"/>
    <col min="13" max="13" width="6.28515625" style="20" customWidth="1"/>
    <col min="14" max="14" width="33.28515625" style="20" customWidth="1"/>
    <col min="15" max="16384" width="12.42578125" style="20"/>
  </cols>
  <sheetData>
    <row r="1" spans="1:7" s="25" customFormat="1" ht="26.25" customHeight="1" thickBot="1" x14ac:dyDescent="0.3">
      <c r="A1" s="51" t="s">
        <v>0</v>
      </c>
    </row>
    <row r="2" spans="1:7" ht="15.75" thickTop="1" x14ac:dyDescent="0.25">
      <c r="A2" s="52" t="s">
        <v>56</v>
      </c>
      <c r="B2" s="1"/>
    </row>
    <row r="3" spans="1:7" ht="12.75" customHeight="1" x14ac:dyDescent="0.2">
      <c r="A3" s="72" t="s">
        <v>55</v>
      </c>
      <c r="B3" s="72"/>
      <c r="C3" s="72"/>
      <c r="D3" s="72"/>
      <c r="E3" s="72"/>
      <c r="F3" s="72"/>
      <c r="G3" s="2"/>
    </row>
    <row r="5" spans="1:7" x14ac:dyDescent="0.2">
      <c r="A5" s="69" t="s">
        <v>1</v>
      </c>
      <c r="B5" s="69"/>
      <c r="C5" s="69"/>
      <c r="D5" s="69"/>
      <c r="E5" s="3"/>
      <c r="F5" s="3"/>
    </row>
    <row r="6" spans="1:7" x14ac:dyDescent="0.2">
      <c r="A6" s="54" t="s">
        <v>2</v>
      </c>
      <c r="B6" s="4"/>
      <c r="C6" s="4"/>
    </row>
    <row r="8" spans="1:7" x14ac:dyDescent="0.2">
      <c r="A8" s="55"/>
      <c r="C8" s="70" t="s">
        <v>3</v>
      </c>
      <c r="D8" s="70"/>
      <c r="E8" s="50" t="s">
        <v>4</v>
      </c>
      <c r="F8" s="50" t="s">
        <v>5</v>
      </c>
    </row>
    <row r="9" spans="1:7" x14ac:dyDescent="0.2">
      <c r="A9" s="55" t="s">
        <v>6</v>
      </c>
    </row>
    <row r="10" spans="1:7" x14ac:dyDescent="0.2">
      <c r="A10" s="53" t="s">
        <v>7</v>
      </c>
      <c r="C10" s="29"/>
      <c r="D10" s="30" t="s">
        <v>8</v>
      </c>
      <c r="E10" s="31"/>
      <c r="F10" s="5">
        <f>(C10*E10)</f>
        <v>0</v>
      </c>
    </row>
    <row r="11" spans="1:7" x14ac:dyDescent="0.2">
      <c r="E11" s="32"/>
      <c r="F11" s="33"/>
    </row>
    <row r="12" spans="1:7" ht="5.25" customHeight="1" x14ac:dyDescent="0.2"/>
    <row r="13" spans="1:7" x14ac:dyDescent="0.2">
      <c r="D13" s="6" t="s">
        <v>9</v>
      </c>
      <c r="E13" s="6" t="s">
        <v>10</v>
      </c>
    </row>
    <row r="14" spans="1:7" x14ac:dyDescent="0.2">
      <c r="A14" s="55" t="s">
        <v>11</v>
      </c>
      <c r="D14" s="6" t="s">
        <v>12</v>
      </c>
      <c r="E14" s="6" t="s">
        <v>13</v>
      </c>
    </row>
    <row r="15" spans="1:7" x14ac:dyDescent="0.2">
      <c r="A15" s="56" t="s">
        <v>14</v>
      </c>
      <c r="B15" s="28"/>
      <c r="C15" s="28"/>
      <c r="D15" s="34"/>
      <c r="E15" s="34"/>
      <c r="F15" s="35">
        <f t="shared" ref="F15:F22" si="0">D15+E15</f>
        <v>0</v>
      </c>
    </row>
    <row r="16" spans="1:7" x14ac:dyDescent="0.2">
      <c r="A16" s="56" t="s">
        <v>15</v>
      </c>
      <c r="B16" s="28"/>
      <c r="C16" s="28"/>
      <c r="D16" s="34"/>
      <c r="E16" s="34"/>
      <c r="F16" s="36">
        <f t="shared" si="0"/>
        <v>0</v>
      </c>
    </row>
    <row r="17" spans="1:6" x14ac:dyDescent="0.2">
      <c r="A17" s="56" t="s">
        <v>51</v>
      </c>
      <c r="B17" s="28"/>
      <c r="C17" s="28"/>
      <c r="D17" s="34"/>
      <c r="E17" s="34"/>
      <c r="F17" s="36">
        <f t="shared" si="0"/>
        <v>0</v>
      </c>
    </row>
    <row r="18" spans="1:6" x14ac:dyDescent="0.2">
      <c r="A18" s="56" t="s">
        <v>16</v>
      </c>
      <c r="B18" s="28"/>
      <c r="C18" s="28"/>
      <c r="D18" s="34"/>
      <c r="E18" s="34"/>
      <c r="F18" s="36">
        <f t="shared" si="0"/>
        <v>0</v>
      </c>
    </row>
    <row r="19" spans="1:6" x14ac:dyDescent="0.2">
      <c r="A19" s="56" t="s">
        <v>17</v>
      </c>
      <c r="B19" s="28"/>
      <c r="C19" s="28"/>
      <c r="D19" s="34"/>
      <c r="E19" s="34"/>
      <c r="F19" s="36">
        <f t="shared" si="0"/>
        <v>0</v>
      </c>
    </row>
    <row r="20" spans="1:6" x14ac:dyDescent="0.2">
      <c r="A20" s="56" t="s">
        <v>18</v>
      </c>
      <c r="B20" s="28"/>
      <c r="C20" s="28"/>
      <c r="D20" s="34"/>
      <c r="E20" s="34"/>
      <c r="F20" s="36">
        <f t="shared" si="0"/>
        <v>0</v>
      </c>
    </row>
    <row r="21" spans="1:6" x14ac:dyDescent="0.2">
      <c r="A21" s="56" t="s">
        <v>19</v>
      </c>
      <c r="B21" s="28"/>
      <c r="C21" s="28"/>
      <c r="D21" s="34"/>
      <c r="E21" s="34"/>
      <c r="F21" s="36">
        <f t="shared" si="0"/>
        <v>0</v>
      </c>
    </row>
    <row r="22" spans="1:6" x14ac:dyDescent="0.2">
      <c r="A22" s="56" t="s">
        <v>20</v>
      </c>
      <c r="B22" s="28"/>
      <c r="C22" s="28"/>
      <c r="D22" s="7"/>
      <c r="E22" s="7"/>
      <c r="F22" s="8">
        <f t="shared" si="0"/>
        <v>0</v>
      </c>
    </row>
    <row r="23" spans="1:6" x14ac:dyDescent="0.2">
      <c r="A23" s="55" t="s">
        <v>21</v>
      </c>
      <c r="B23" s="28"/>
      <c r="C23" s="28"/>
      <c r="D23" s="5">
        <f>SUM(D15:D22)</f>
        <v>0</v>
      </c>
      <c r="E23" s="5">
        <f>SUM(E15:E22)</f>
        <v>0</v>
      </c>
      <c r="F23" s="9">
        <f>D23+E23</f>
        <v>0</v>
      </c>
    </row>
    <row r="24" spans="1:6" x14ac:dyDescent="0.2">
      <c r="C24" s="33"/>
      <c r="D24" s="33"/>
      <c r="E24" s="37"/>
      <c r="F24" s="38"/>
    </row>
    <row r="25" spans="1:6" x14ac:dyDescent="0.2">
      <c r="A25" s="53" t="s">
        <v>22</v>
      </c>
      <c r="D25" s="28"/>
      <c r="E25" s="33">
        <f>(B26/1000)*B27</f>
        <v>0</v>
      </c>
      <c r="F25" s="38">
        <f>E25</f>
        <v>0</v>
      </c>
    </row>
    <row r="26" spans="1:6" x14ac:dyDescent="0.2">
      <c r="A26" s="13" t="s">
        <v>23</v>
      </c>
      <c r="B26" s="11"/>
      <c r="C26" s="39"/>
      <c r="D26" s="28"/>
      <c r="E26" s="33"/>
      <c r="F26" s="38"/>
    </row>
    <row r="27" spans="1:6" x14ac:dyDescent="0.2">
      <c r="A27" s="13" t="s">
        <v>24</v>
      </c>
      <c r="B27" s="12"/>
      <c r="C27" s="39"/>
      <c r="D27" s="28"/>
      <c r="E27" s="33"/>
      <c r="F27" s="38"/>
    </row>
    <row r="28" spans="1:6" x14ac:dyDescent="0.2">
      <c r="A28" s="53" t="s">
        <v>52</v>
      </c>
      <c r="D28" s="28"/>
      <c r="E28" s="33">
        <f>B29*B30</f>
        <v>0</v>
      </c>
      <c r="F28" s="38">
        <f>E28</f>
        <v>0</v>
      </c>
    </row>
    <row r="29" spans="1:6" x14ac:dyDescent="0.2">
      <c r="A29" s="57" t="s">
        <v>3</v>
      </c>
      <c r="B29" s="14"/>
      <c r="D29" s="28"/>
      <c r="E29" s="33"/>
      <c r="F29" s="38"/>
    </row>
    <row r="30" spans="1:6" x14ac:dyDescent="0.2">
      <c r="A30" s="57" t="s">
        <v>4</v>
      </c>
      <c r="B30" s="15"/>
      <c r="D30" s="28"/>
      <c r="E30" s="33"/>
      <c r="F30" s="38"/>
    </row>
    <row r="31" spans="1:6" x14ac:dyDescent="0.2">
      <c r="A31" s="53" t="s">
        <v>25</v>
      </c>
      <c r="B31" s="28"/>
      <c r="C31" s="28"/>
      <c r="D31" s="28"/>
      <c r="E31" s="34"/>
      <c r="F31" s="38">
        <f>E31</f>
        <v>0</v>
      </c>
    </row>
    <row r="32" spans="1:6" x14ac:dyDescent="0.2">
      <c r="A32" s="53" t="s">
        <v>26</v>
      </c>
      <c r="B32" s="28"/>
      <c r="C32" s="40"/>
      <c r="D32" s="28"/>
      <c r="E32" s="34"/>
      <c r="F32" s="38">
        <f>E32</f>
        <v>0</v>
      </c>
    </row>
    <row r="33" spans="1:6" x14ac:dyDescent="0.2">
      <c r="A33" s="53" t="s">
        <v>27</v>
      </c>
      <c r="B33" s="28"/>
      <c r="C33" s="28"/>
      <c r="D33" s="41"/>
      <c r="E33" s="33">
        <f>SUM(E23+SUM(E25:E32))*B35*B34/12</f>
        <v>0</v>
      </c>
      <c r="F33" s="38">
        <f>E33</f>
        <v>0</v>
      </c>
    </row>
    <row r="34" spans="1:6" x14ac:dyDescent="0.2">
      <c r="A34" s="10" t="s">
        <v>28</v>
      </c>
      <c r="B34" s="16"/>
      <c r="D34" s="41"/>
      <c r="E34" s="33"/>
      <c r="F34" s="38"/>
    </row>
    <row r="35" spans="1:6" x14ac:dyDescent="0.2">
      <c r="A35" s="10" t="s">
        <v>29</v>
      </c>
      <c r="B35" s="17"/>
      <c r="D35" s="41"/>
      <c r="E35" s="33"/>
      <c r="F35" s="38"/>
    </row>
    <row r="36" spans="1:6" x14ac:dyDescent="0.2">
      <c r="B36" s="28"/>
      <c r="C36" s="40"/>
      <c r="D36" s="28"/>
      <c r="E36" s="33"/>
      <c r="F36" s="38"/>
    </row>
    <row r="37" spans="1:6" x14ac:dyDescent="0.2">
      <c r="A37" s="55" t="s">
        <v>30</v>
      </c>
      <c r="B37" s="28"/>
      <c r="C37" s="28"/>
      <c r="D37" s="28"/>
      <c r="E37" s="28"/>
      <c r="F37" s="38"/>
    </row>
    <row r="38" spans="1:6" x14ac:dyDescent="0.2">
      <c r="A38" s="56" t="s">
        <v>31</v>
      </c>
      <c r="B38" s="28"/>
      <c r="C38" s="28"/>
      <c r="D38" s="26"/>
      <c r="E38" s="26"/>
      <c r="F38" s="35">
        <f>D38+E38</f>
        <v>0</v>
      </c>
    </row>
    <row r="39" spans="1:6" x14ac:dyDescent="0.2">
      <c r="A39" s="56" t="s">
        <v>32</v>
      </c>
      <c r="B39" s="28"/>
      <c r="C39" s="28"/>
      <c r="D39" s="42">
        <f>C40*C10</f>
        <v>0</v>
      </c>
      <c r="E39" s="42">
        <f>C41*C10</f>
        <v>0</v>
      </c>
      <c r="F39" s="36">
        <f>(D39+E39)</f>
        <v>0</v>
      </c>
    </row>
    <row r="40" spans="1:6" s="43" customFormat="1" x14ac:dyDescent="0.2">
      <c r="A40" s="58" t="s">
        <v>33</v>
      </c>
      <c r="C40" s="27"/>
      <c r="D40" s="20"/>
      <c r="E40" s="20"/>
    </row>
    <row r="41" spans="1:6" s="43" customFormat="1" x14ac:dyDescent="0.2">
      <c r="A41" s="58" t="s">
        <v>34</v>
      </c>
      <c r="B41" s="23"/>
      <c r="C41" s="27"/>
      <c r="D41" s="20"/>
      <c r="E41" s="20"/>
    </row>
    <row r="42" spans="1:6" x14ac:dyDescent="0.2">
      <c r="A42" s="56" t="s">
        <v>35</v>
      </c>
      <c r="B42" s="28"/>
      <c r="C42" s="28"/>
      <c r="D42" s="44">
        <f>C43*C10</f>
        <v>0</v>
      </c>
      <c r="E42" s="44">
        <f>C44*C10</f>
        <v>0</v>
      </c>
      <c r="F42" s="36">
        <f>(D42+E42)</f>
        <v>0</v>
      </c>
    </row>
    <row r="43" spans="1:6" s="43" customFormat="1" x14ac:dyDescent="0.2">
      <c r="A43" s="58" t="s">
        <v>33</v>
      </c>
      <c r="C43" s="27"/>
      <c r="D43" s="20"/>
      <c r="E43" s="20"/>
    </row>
    <row r="44" spans="1:6" s="43" customFormat="1" x14ac:dyDescent="0.2">
      <c r="A44" s="58" t="s">
        <v>34</v>
      </c>
      <c r="B44" s="23"/>
      <c r="C44" s="27"/>
      <c r="D44" s="20"/>
      <c r="E44" s="20"/>
    </row>
    <row r="45" spans="1:6" x14ac:dyDescent="0.2">
      <c r="A45" s="56" t="s">
        <v>36</v>
      </c>
      <c r="B45" s="28"/>
      <c r="C45" s="28"/>
      <c r="D45" s="24">
        <f>C46*C10</f>
        <v>0</v>
      </c>
      <c r="E45" s="24">
        <f>C47*C10</f>
        <v>0</v>
      </c>
      <c r="F45" s="8">
        <f>(D45+E45)</f>
        <v>0</v>
      </c>
    </row>
    <row r="46" spans="1:6" s="43" customFormat="1" x14ac:dyDescent="0.2">
      <c r="A46" s="58" t="s">
        <v>33</v>
      </c>
      <c r="C46" s="27"/>
    </row>
    <row r="47" spans="1:6" s="43" customFormat="1" x14ac:dyDescent="0.2">
      <c r="A47" s="58" t="s">
        <v>34</v>
      </c>
      <c r="B47" s="23"/>
      <c r="C47" s="27"/>
    </row>
    <row r="48" spans="1:6" x14ac:dyDescent="0.2">
      <c r="A48" s="55" t="s">
        <v>37</v>
      </c>
      <c r="B48" s="28"/>
      <c r="C48" s="28"/>
      <c r="D48" s="5">
        <f>D38+D39+D42+D45</f>
        <v>0</v>
      </c>
      <c r="E48" s="5">
        <f>E38+E39+E42+E45</f>
        <v>0</v>
      </c>
      <c r="F48" s="9">
        <f>D48+E48</f>
        <v>0</v>
      </c>
    </row>
    <row r="49" spans="1:6" x14ac:dyDescent="0.2">
      <c r="D49" s="28"/>
      <c r="E49" s="28"/>
      <c r="F49" s="35"/>
    </row>
    <row r="50" spans="1:6" x14ac:dyDescent="0.2">
      <c r="A50" s="53" t="s">
        <v>38</v>
      </c>
      <c r="D50" s="33">
        <f>B51*B52</f>
        <v>0</v>
      </c>
      <c r="F50" s="35">
        <f>D50+E50</f>
        <v>0</v>
      </c>
    </row>
    <row r="51" spans="1:6" x14ac:dyDescent="0.2">
      <c r="A51" s="59" t="s">
        <v>39</v>
      </c>
      <c r="B51" s="18"/>
      <c r="C51" s="39"/>
      <c r="D51" s="33"/>
      <c r="F51" s="35"/>
    </row>
    <row r="52" spans="1:6" x14ac:dyDescent="0.2">
      <c r="A52" s="59" t="s">
        <v>40</v>
      </c>
      <c r="B52" s="12"/>
      <c r="C52" s="39"/>
      <c r="D52" s="33"/>
      <c r="F52" s="35"/>
    </row>
    <row r="53" spans="1:6" x14ac:dyDescent="0.2">
      <c r="A53" s="53" t="s">
        <v>41</v>
      </c>
      <c r="B53" s="45"/>
      <c r="C53" s="33"/>
      <c r="D53" s="34"/>
      <c r="E53" s="28"/>
      <c r="F53" s="35">
        <f>D53+E53</f>
        <v>0</v>
      </c>
    </row>
    <row r="54" spans="1:6" x14ac:dyDescent="0.2">
      <c r="B54" s="45"/>
      <c r="C54" s="33"/>
      <c r="D54" s="33"/>
      <c r="E54" s="28"/>
      <c r="F54" s="35"/>
    </row>
    <row r="55" spans="1:6" x14ac:dyDescent="0.2">
      <c r="A55" s="55" t="s">
        <v>42</v>
      </c>
      <c r="B55" s="28"/>
      <c r="C55" s="28"/>
      <c r="D55" s="5">
        <f>D23+D48+D50+D53</f>
        <v>0</v>
      </c>
      <c r="E55" s="5">
        <f>E23+SUM(E25:E33)+E48</f>
        <v>0</v>
      </c>
      <c r="F55" s="9">
        <f>D55+E55</f>
        <v>0</v>
      </c>
    </row>
    <row r="56" spans="1:6" x14ac:dyDescent="0.2">
      <c r="A56" s="55" t="s">
        <v>43</v>
      </c>
      <c r="B56" s="28"/>
      <c r="C56" s="28"/>
      <c r="D56" s="5">
        <f>IF(C10&gt;0, D55/C10, 0)</f>
        <v>0</v>
      </c>
      <c r="E56" s="5">
        <f>IF(C10&gt;0, E55/C10, 0)</f>
        <v>0</v>
      </c>
      <c r="F56" s="9">
        <f>D56+E56</f>
        <v>0</v>
      </c>
    </row>
    <row r="57" spans="1:6" x14ac:dyDescent="0.2">
      <c r="B57" s="28"/>
      <c r="C57" s="28"/>
      <c r="D57" s="6"/>
      <c r="E57" s="6"/>
      <c r="F57" s="35"/>
    </row>
    <row r="58" spans="1:6" x14ac:dyDescent="0.2">
      <c r="A58" s="55" t="s">
        <v>44</v>
      </c>
      <c r="B58" s="28"/>
      <c r="C58" s="28"/>
      <c r="D58" s="6"/>
      <c r="E58" s="5">
        <f>F10-E55</f>
        <v>0</v>
      </c>
      <c r="F58" s="9"/>
    </row>
    <row r="59" spans="1:6" x14ac:dyDescent="0.2">
      <c r="A59" s="55" t="s">
        <v>45</v>
      </c>
      <c r="B59" s="28"/>
      <c r="C59" s="28"/>
      <c r="D59" s="6"/>
      <c r="E59" s="5">
        <f>F10-(D55+E55)</f>
        <v>0</v>
      </c>
      <c r="F59" s="9"/>
    </row>
    <row r="60" spans="1:6" x14ac:dyDescent="0.2">
      <c r="A60" s="55" t="s">
        <v>46</v>
      </c>
      <c r="B60" s="28"/>
      <c r="C60" s="28"/>
      <c r="D60" s="6"/>
      <c r="E60" s="5">
        <f>E59+D50+D53</f>
        <v>0</v>
      </c>
      <c r="F60" s="9"/>
    </row>
    <row r="61" spans="1:6" x14ac:dyDescent="0.2">
      <c r="A61" s="55" t="s">
        <v>47</v>
      </c>
      <c r="B61" s="28"/>
      <c r="C61" s="28"/>
      <c r="D61" s="6"/>
      <c r="E61" s="5">
        <f>E60-D50</f>
        <v>0</v>
      </c>
      <c r="F61" s="9"/>
    </row>
    <row r="62" spans="1:6" x14ac:dyDescent="0.2">
      <c r="A62" s="55" t="s">
        <v>48</v>
      </c>
      <c r="B62" s="28"/>
      <c r="C62" s="28"/>
      <c r="D62" s="6"/>
      <c r="E62" s="5">
        <f>E61-D53</f>
        <v>0</v>
      </c>
      <c r="F62" s="9"/>
    </row>
    <row r="64" spans="1:6" x14ac:dyDescent="0.2">
      <c r="C64" s="46"/>
      <c r="D64" s="46"/>
      <c r="E64" s="46"/>
    </row>
    <row r="65" spans="1:6" x14ac:dyDescent="0.2">
      <c r="B65" s="64"/>
      <c r="C65" s="65"/>
    </row>
    <row r="66" spans="1:6" x14ac:dyDescent="0.2">
      <c r="A66" s="60" t="s">
        <v>53</v>
      </c>
      <c r="B66" s="47"/>
      <c r="C66" s="48"/>
      <c r="D66" s="19"/>
      <c r="E66" s="19"/>
      <c r="F66" s="19"/>
    </row>
    <row r="67" spans="1:6" x14ac:dyDescent="0.2">
      <c r="A67" s="61" t="s">
        <v>49</v>
      </c>
    </row>
    <row r="68" spans="1:6" x14ac:dyDescent="0.2">
      <c r="A68" s="62" t="s">
        <v>50</v>
      </c>
    </row>
    <row r="69" spans="1:6" x14ac:dyDescent="0.2">
      <c r="A69" s="71">
        <f ca="1">TODAY()</f>
        <v>43886</v>
      </c>
      <c r="B69" s="71"/>
      <c r="F69" s="21"/>
    </row>
    <row r="70" spans="1:6" x14ac:dyDescent="0.2">
      <c r="A70" s="63"/>
      <c r="B70" s="22"/>
      <c r="C70" s="22"/>
      <c r="D70" s="22"/>
      <c r="E70" s="22"/>
      <c r="F70" s="22"/>
    </row>
    <row r="71" spans="1:6" ht="51" x14ac:dyDescent="0.2">
      <c r="A71" s="66" t="s">
        <v>54</v>
      </c>
      <c r="B71" s="67"/>
      <c r="C71" s="67"/>
      <c r="D71" s="67"/>
      <c r="E71" s="67"/>
      <c r="F71" s="67"/>
    </row>
    <row r="72" spans="1:6" ht="18" customHeight="1" x14ac:dyDescent="0.2">
      <c r="A72" s="68"/>
      <c r="B72" s="68"/>
      <c r="C72" s="68"/>
      <c r="D72" s="68"/>
      <c r="E72" s="68"/>
      <c r="F72" s="68"/>
    </row>
    <row r="73" spans="1:6" x14ac:dyDescent="0.2">
      <c r="C73" s="46"/>
      <c r="D73" s="46"/>
      <c r="E73" s="46"/>
    </row>
    <row r="74" spans="1:6" x14ac:dyDescent="0.2">
      <c r="E74" s="46"/>
    </row>
    <row r="75" spans="1:6" x14ac:dyDescent="0.2">
      <c r="C75" s="30"/>
      <c r="D75" s="30"/>
      <c r="E75" s="46"/>
    </row>
    <row r="76" spans="1:6" x14ac:dyDescent="0.2">
      <c r="C76" s="30"/>
      <c r="D76" s="30"/>
      <c r="E76" s="46"/>
    </row>
    <row r="77" spans="1:6" x14ac:dyDescent="0.2">
      <c r="C77" s="30"/>
      <c r="D77" s="30"/>
      <c r="E77" s="46"/>
    </row>
    <row r="78" spans="1:6" x14ac:dyDescent="0.2">
      <c r="C78" s="30"/>
      <c r="D78" s="30"/>
      <c r="E78" s="46"/>
    </row>
    <row r="79" spans="1:6" x14ac:dyDescent="0.2">
      <c r="C79" s="30"/>
      <c r="D79" s="30"/>
      <c r="E79" s="46"/>
    </row>
    <row r="80" spans="1:6" x14ac:dyDescent="0.2">
      <c r="C80" s="30"/>
      <c r="D80" s="30"/>
      <c r="E80" s="46"/>
    </row>
  </sheetData>
  <sheetProtection sheet="1" objects="1" scenarios="1"/>
  <mergeCells count="5">
    <mergeCell ref="A3:F3"/>
    <mergeCell ref="A5:D5"/>
    <mergeCell ref="C8:D8"/>
    <mergeCell ref="A69:B69"/>
    <mergeCell ref="A72:F72"/>
  </mergeCells>
  <hyperlinks>
    <hyperlink ref="A67" r:id="rId1"/>
    <hyperlink ref="A71" r:id="rId2"/>
    <hyperlink ref="A3" r:id="rId3" display="Learn in the Financial Information section"/>
    <hyperlink ref="A3:B3" r:id="rId4" display="Estimating the Field Capacity of Farm Machines"/>
    <hyperlink ref="A3:F3" r:id="rId5" location="organic" display="For more information, see Information File, A1-18 Organic Crop Production Enterprise Budgets."/>
  </hyperlinks>
  <pageMargins left="0.75" right="0.75" top="0.75" bottom="0.75" header="0.5" footer="0.5"/>
  <pageSetup scale="71" orientation="portrait" horizontalDpi="300" verticalDpi="300" r:id="rId6"/>
  <headerFooter alignWithMargins="0">
    <oddHeader>&amp;LIowa State University Extension and Outreach&amp;RAg Decision Maker File A1-18</oddHeader>
    <oddFooter>&amp;Lhttp://www.extension.iastate.edu/agdm/crops/xls/a1-18corn.xlsx</oddFoot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Manager/>
  <Company>Iowa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Economics Department</dc:creator>
  <cp:keywords/>
  <dc:description/>
  <cp:lastModifiedBy>Johanns, Ann M [ECONA]</cp:lastModifiedBy>
  <cp:revision/>
  <cp:lastPrinted>2020-02-25T17:56:22Z</cp:lastPrinted>
  <dcterms:created xsi:type="dcterms:W3CDTF">2006-08-01T15:19:18Z</dcterms:created>
  <dcterms:modified xsi:type="dcterms:W3CDTF">2020-02-25T18:03:36Z</dcterms:modified>
  <cp:category/>
  <cp:contentStatus/>
</cp:coreProperties>
</file>