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holste\Documents\AgDM\1-24\a1-20 decision tools\"/>
    </mc:Choice>
  </mc:AlternateContent>
  <xr:revisionPtr revIDLastSave="0" documentId="13_ncr:1_{367A0D8E-C317-4332-88BF-1997EE91662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Example" sheetId="1" r:id="rId1"/>
    <sheet name="Blank" sheetId="8" r:id="rId2"/>
  </sheets>
  <definedNames>
    <definedName name="_xlnm.Print_Area" localSheetId="1">Blank!$A$1:$G$86</definedName>
    <definedName name="_xlnm.Print_Area" localSheetId="0">Example!$A$1:$G$86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1" i="8" l="1"/>
  <c r="C24" i="1"/>
  <c r="A84" i="8" l="1"/>
  <c r="F75" i="8"/>
  <c r="G75" i="8" s="1"/>
  <c r="G74" i="8"/>
  <c r="F73" i="8"/>
  <c r="G73" i="8" s="1"/>
  <c r="F63" i="8"/>
  <c r="G63" i="8" s="1"/>
  <c r="F57" i="8"/>
  <c r="G57" i="8" s="1"/>
  <c r="E57" i="8"/>
  <c r="E60" i="8" s="1"/>
  <c r="D54" i="8"/>
  <c r="D60" i="8" s="1"/>
  <c r="F49" i="8"/>
  <c r="G49" i="8" s="1"/>
  <c r="E46" i="8"/>
  <c r="D46" i="8"/>
  <c r="E43" i="8"/>
  <c r="E50" i="8" s="1"/>
  <c r="E51" i="8" s="1"/>
  <c r="D43" i="8"/>
  <c r="D50" i="8" s="1"/>
  <c r="D51" i="8" s="1"/>
  <c r="F42" i="8"/>
  <c r="G42" i="8" s="1"/>
  <c r="F41" i="8"/>
  <c r="G41" i="8" s="1"/>
  <c r="F34" i="8"/>
  <c r="G34" i="8" s="1"/>
  <c r="F33" i="8"/>
  <c r="G33" i="8" s="1"/>
  <c r="F32" i="8"/>
  <c r="G32" i="8" s="1"/>
  <c r="F31" i="8"/>
  <c r="G31" i="8" s="1"/>
  <c r="E28" i="8"/>
  <c r="F28" i="8" s="1"/>
  <c r="G28" i="8" s="1"/>
  <c r="E25" i="8"/>
  <c r="F25" i="8" s="1"/>
  <c r="G25" i="8" s="1"/>
  <c r="E22" i="8"/>
  <c r="F22" i="8" s="1"/>
  <c r="G22" i="8" s="1"/>
  <c r="E18" i="8"/>
  <c r="E19" i="8" s="1"/>
  <c r="D18" i="8"/>
  <c r="D19" i="8" s="1"/>
  <c r="F17" i="8"/>
  <c r="G17" i="8" s="1"/>
  <c r="F16" i="8"/>
  <c r="G16" i="8" s="1"/>
  <c r="F15" i="8"/>
  <c r="G15" i="8" s="1"/>
  <c r="F14" i="8"/>
  <c r="G14" i="8" s="1"/>
  <c r="F13" i="8"/>
  <c r="G13" i="8" s="1"/>
  <c r="F12" i="8"/>
  <c r="F46" i="8" l="1"/>
  <c r="G46" i="8" s="1"/>
  <c r="G76" i="8"/>
  <c r="F18" i="8"/>
  <c r="F19" i="8" s="1"/>
  <c r="D66" i="8"/>
  <c r="D68" i="8" s="1"/>
  <c r="D67" i="8"/>
  <c r="F35" i="8"/>
  <c r="G35" i="8"/>
  <c r="F43" i="8"/>
  <c r="G43" i="8" s="1"/>
  <c r="F54" i="8"/>
  <c r="G12" i="8"/>
  <c r="G18" i="8" s="1"/>
  <c r="F76" i="8"/>
  <c r="E35" i="8"/>
  <c r="E38" i="8" s="1"/>
  <c r="G50" i="8" l="1"/>
  <c r="E66" i="8"/>
  <c r="E78" i="8" s="1"/>
  <c r="F38" i="8"/>
  <c r="F50" i="8"/>
  <c r="F51" i="8" s="1"/>
  <c r="F60" i="8"/>
  <c r="G60" i="8" s="1"/>
  <c r="G54" i="8"/>
  <c r="G38" i="8" l="1"/>
  <c r="G66" i="8" s="1"/>
  <c r="G78" i="8" s="1"/>
  <c r="F66" i="8"/>
  <c r="E68" i="8"/>
  <c r="E67" i="8"/>
  <c r="F68" i="8" l="1"/>
  <c r="F67" i="8"/>
  <c r="F78" i="8"/>
  <c r="A84" i="1" l="1"/>
  <c r="F14" i="1" l="1"/>
  <c r="G14" i="1" s="1"/>
  <c r="F42" i="1"/>
  <c r="G42" i="1" s="1"/>
  <c r="E22" i="1"/>
  <c r="F22" i="1" s="1"/>
  <c r="G22" i="1" s="1"/>
  <c r="E46" i="1"/>
  <c r="D46" i="1"/>
  <c r="E43" i="1"/>
  <c r="D43" i="1"/>
  <c r="F73" i="1"/>
  <c r="F75" i="1"/>
  <c r="G75" i="1" s="1"/>
  <c r="E18" i="1"/>
  <c r="E19" i="1" s="1"/>
  <c r="E25" i="1"/>
  <c r="F25" i="1" s="1"/>
  <c r="G25" i="1" s="1"/>
  <c r="E28" i="1"/>
  <c r="E57" i="1"/>
  <c r="F57" i="1" s="1"/>
  <c r="G57" i="1" s="1"/>
  <c r="F12" i="1"/>
  <c r="G12" i="1" s="1"/>
  <c r="F13" i="1"/>
  <c r="G13" i="1" s="1"/>
  <c r="F15" i="1"/>
  <c r="G15" i="1" s="1"/>
  <c r="F16" i="1"/>
  <c r="G16" i="1" s="1"/>
  <c r="F17" i="1"/>
  <c r="G17" i="1" s="1"/>
  <c r="F41" i="1"/>
  <c r="G41" i="1" s="1"/>
  <c r="F49" i="1"/>
  <c r="G49" i="1" s="1"/>
  <c r="D54" i="1"/>
  <c r="F54" i="1" s="1"/>
  <c r="F63" i="1"/>
  <c r="G63" i="1" s="1"/>
  <c r="D18" i="1"/>
  <c r="D19" i="1" s="1"/>
  <c r="G74" i="1"/>
  <c r="F31" i="1"/>
  <c r="G31" i="1" s="1"/>
  <c r="F32" i="1"/>
  <c r="G32" i="1" s="1"/>
  <c r="F33" i="1"/>
  <c r="G33" i="1" s="1"/>
  <c r="F34" i="1"/>
  <c r="G34" i="1" s="1"/>
  <c r="F76" i="1" l="1"/>
  <c r="F46" i="1"/>
  <c r="G46" i="1" s="1"/>
  <c r="E60" i="1"/>
  <c r="E50" i="1"/>
  <c r="E51" i="1" s="1"/>
  <c r="G54" i="1"/>
  <c r="F60" i="1"/>
  <c r="G60" i="1" s="1"/>
  <c r="G18" i="1"/>
  <c r="F18" i="1"/>
  <c r="D50" i="1"/>
  <c r="D51" i="1" s="1"/>
  <c r="E35" i="1"/>
  <c r="E38" i="1" s="1"/>
  <c r="F28" i="1"/>
  <c r="G28" i="1" s="1"/>
  <c r="G35" i="1" s="1"/>
  <c r="G73" i="1"/>
  <c r="G76" i="1" s="1"/>
  <c r="F43" i="1"/>
  <c r="G43" i="1" s="1"/>
  <c r="D60" i="1"/>
  <c r="G50" i="1" l="1"/>
  <c r="F50" i="1"/>
  <c r="F51" i="1" s="1"/>
  <c r="F38" i="1"/>
  <c r="G38" i="1" s="1"/>
  <c r="E66" i="1"/>
  <c r="F35" i="1"/>
  <c r="D66" i="1"/>
  <c r="F19" i="1"/>
  <c r="G66" i="1" l="1"/>
  <c r="G78" i="1" s="1"/>
  <c r="F66" i="1"/>
  <c r="F68" i="1" s="1"/>
  <c r="D68" i="1"/>
  <c r="D67" i="1"/>
  <c r="E67" i="1"/>
  <c r="E68" i="1"/>
  <c r="E78" i="1"/>
  <c r="F67" i="1" l="1"/>
  <c r="F78" i="1"/>
</calcChain>
</file>

<file path=xl/sharedStrings.xml><?xml version="1.0" encoding="utf-8"?>
<sst xmlns="http://schemas.openxmlformats.org/spreadsheetml/2006/main" count="269" uniqueCount="82">
  <si>
    <t>Seed, Chemicals, etc.</t>
  </si>
  <si>
    <t xml:space="preserve">  Seed</t>
  </si>
  <si>
    <t xml:space="preserve">  Phosphate</t>
  </si>
  <si>
    <t xml:space="preserve">  Potash</t>
  </si>
  <si>
    <t xml:space="preserve">  Lime (annual cost)</t>
  </si>
  <si>
    <t xml:space="preserve">  Herbicide</t>
  </si>
  <si>
    <t xml:space="preserve">  Crop insurance</t>
  </si>
  <si>
    <t xml:space="preserve">  Miscellaneous</t>
  </si>
  <si>
    <t xml:space="preserve">  Interest on preharvest variable costs</t>
  </si>
  <si>
    <t>Labor</t>
  </si>
  <si>
    <t>Land</t>
  </si>
  <si>
    <t xml:space="preserve">  Cash rent equivalent</t>
  </si>
  <si>
    <t xml:space="preserve">  Per acre</t>
  </si>
  <si>
    <t xml:space="preserve">  Per bushel</t>
  </si>
  <si>
    <t>Fixed</t>
  </si>
  <si>
    <t>Variable</t>
  </si>
  <si>
    <t xml:space="preserve">    price per pound</t>
  </si>
  <si>
    <t xml:space="preserve">    pounds per acre</t>
  </si>
  <si>
    <t xml:space="preserve">    interest rate</t>
  </si>
  <si>
    <t xml:space="preserve">    length of period (months)</t>
  </si>
  <si>
    <t xml:space="preserve">      Total</t>
  </si>
  <si>
    <t>Total</t>
  </si>
  <si>
    <t xml:space="preserve"> </t>
  </si>
  <si>
    <t>Total Fixed, Variable and All Costs</t>
  </si>
  <si>
    <t xml:space="preserve">    number of units</t>
  </si>
  <si>
    <t>Acre</t>
  </si>
  <si>
    <t>Total Cost</t>
  </si>
  <si>
    <t>All Acres</t>
  </si>
  <si>
    <t xml:space="preserve">    Total per acre</t>
  </si>
  <si>
    <t xml:space="preserve">    Total all acres</t>
  </si>
  <si>
    <t xml:space="preserve">  All acres</t>
  </si>
  <si>
    <t xml:space="preserve">----  </t>
  </si>
  <si>
    <t>Cost per</t>
  </si>
  <si>
    <t xml:space="preserve">Acres </t>
  </si>
  <si>
    <t>Return per</t>
  </si>
  <si>
    <t>Acre Over</t>
  </si>
  <si>
    <t>Variable Costs</t>
  </si>
  <si>
    <t>All Costs</t>
  </si>
  <si>
    <t>Return</t>
  </si>
  <si>
    <t>Gross returns</t>
  </si>
  <si>
    <t xml:space="preserve">  Expected selling price</t>
  </si>
  <si>
    <t xml:space="preserve">  Government payments</t>
  </si>
  <si>
    <t xml:space="preserve">      Total returns</t>
  </si>
  <si>
    <t>Net returns</t>
  </si>
  <si>
    <t xml:space="preserve">  Operator</t>
  </si>
  <si>
    <t xml:space="preserve">  Hired</t>
  </si>
  <si>
    <t xml:space="preserve">    Hours</t>
  </si>
  <si>
    <t xml:space="preserve">    Rate per hour</t>
  </si>
  <si>
    <t>Field Name</t>
  </si>
  <si>
    <t xml:space="preserve">Expected Yield </t>
  </si>
  <si>
    <t xml:space="preserve"> bu./acre</t>
  </si>
  <si>
    <t xml:space="preserve">Preharvest machinery </t>
  </si>
  <si>
    <t>Harvest machinery</t>
  </si>
  <si>
    <t>Example</t>
  </si>
  <si>
    <t>Enter your input values in shaded cells.</t>
  </si>
  <si>
    <t xml:space="preserve">             </t>
  </si>
  <si>
    <t>Date Printed:</t>
  </si>
  <si>
    <t>Haul</t>
  </si>
  <si>
    <t>Custom hire</t>
  </si>
  <si>
    <t>Tandem disk</t>
  </si>
  <si>
    <t xml:space="preserve">Drill </t>
  </si>
  <si>
    <t>Spray</t>
  </si>
  <si>
    <t>Other</t>
  </si>
  <si>
    <t>Combine</t>
  </si>
  <si>
    <t xml:space="preserve">    Fixed- price per bushel</t>
  </si>
  <si>
    <t xml:space="preserve">    Variable- price per bushel</t>
  </si>
  <si>
    <t>Handling</t>
  </si>
  <si>
    <t>Contact: Ann Johanns</t>
  </si>
  <si>
    <t xml:space="preserve">    cost per unit</t>
  </si>
  <si>
    <t>Ag Decision Maker -- Iowa State University Extension and Outreach</t>
  </si>
  <si>
    <t xml:space="preserve">    Effective LDP rate</t>
  </si>
  <si>
    <t>Preharvest machinery note: Fixed machinery costs include depreciation, return on investment in machinery (interest), insurance, and housing. Variable machinery costs include fuel, oil, and repairs.</t>
  </si>
  <si>
    <t>Harvest machinery note: Fixed machinery costs include depreciation, return on investment in machinery (interest), insurance, and housing. Variable machinery costs include fuel, oil, and repairs.</t>
  </si>
  <si>
    <t>on the cost and returns for growing low-till, drilled, herbicide tolerant soybeans following a corn crop.</t>
  </si>
  <si>
    <t>Low-till Herbicide Tolerant Drilled Soybeans Following Corn</t>
  </si>
  <si>
    <t xml:space="preserve">This institution is an equal opportunity provider. For the full non-discrimination statement or accommodation inquiries, go to www.extension.iastate.edu/diversity/ext.
</t>
  </si>
  <si>
    <t xml:space="preserve">    number of units (140,000 kernels per unit)</t>
  </si>
  <si>
    <t>Grain cart</t>
  </si>
  <si>
    <t xml:space="preserve">Note: Visit the CME Group website for price information, https://www.cmegroup.com/. </t>
  </si>
  <si>
    <t>Note: Loan deficiency payment rates can be found on the USDA Farm Service Agency website, https://www.fsa.usda.gov/programs-and-services/price-support/ldp-rates/index.</t>
  </si>
  <si>
    <r>
      <rPr>
        <sz val="10"/>
        <rFont val="Arial"/>
        <family val="2"/>
      </rPr>
      <t xml:space="preserve">The </t>
    </r>
    <r>
      <rPr>
        <u/>
        <sz val="10"/>
        <color indexed="12"/>
        <rFont val="Arial"/>
        <family val="2"/>
      </rPr>
      <t>Estimated Costs of Crop Production publication</t>
    </r>
    <r>
      <rPr>
        <sz val="10"/>
        <rFont val="Arial"/>
        <family val="2"/>
      </rPr>
      <t xml:space="preserve"> has more information </t>
    </r>
  </si>
  <si>
    <t>Version 1.5_12024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</si>
</sst>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&quot;$&quot;#,##0"/>
    <numFmt numFmtId="166" formatCode="0.0%"/>
    <numFmt numFmtId="167" formatCode="0.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b/>
      <sz val="14"/>
      <color indexed="9"/>
      <name val="Arial"/>
      <family val="2"/>
    </font>
    <font>
      <u/>
      <sz val="10"/>
      <name val="Arial"/>
      <family val="2"/>
    </font>
    <font>
      <u val="double"/>
      <sz val="10"/>
      <name val="Arial"/>
      <family val="2"/>
    </font>
    <font>
      <sz val="6"/>
      <color indexed="63"/>
      <name val="Arial"/>
      <family val="2"/>
    </font>
    <font>
      <sz val="10"/>
      <color indexed="63"/>
      <name val="Arial"/>
      <family val="2"/>
    </font>
    <font>
      <b/>
      <sz val="16"/>
      <color indexed="9"/>
      <name val="Arial"/>
      <family val="2"/>
    </font>
    <font>
      <b/>
      <sz val="12"/>
      <color indexed="6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 tint="-0.149967955565050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left"/>
    </xf>
    <xf numFmtId="0" fontId="3" fillId="2" borderId="1" xfId="0" applyFont="1" applyFill="1" applyBorder="1" applyAlignment="1" applyProtection="1">
      <alignment horizontal="right"/>
      <protection locked="0"/>
    </xf>
    <xf numFmtId="164" fontId="5" fillId="2" borderId="1" xfId="0" applyNumberFormat="1" applyFont="1" applyFill="1" applyBorder="1" applyProtection="1">
      <protection locked="0"/>
    </xf>
    <xf numFmtId="1" fontId="5" fillId="2" borderId="1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166" fontId="5" fillId="2" borderId="1" xfId="0" applyNumberFormat="1" applyFont="1" applyFill="1" applyBorder="1" applyProtection="1">
      <protection locked="0"/>
    </xf>
    <xf numFmtId="0" fontId="3" fillId="3" borderId="0" xfId="0" applyFont="1" applyFill="1" applyBorder="1" applyAlignment="1" applyProtection="1">
      <alignment horizontal="right"/>
      <protection locked="0"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/>
    <xf numFmtId="164" fontId="2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5" fillId="3" borderId="0" xfId="0" applyNumberFormat="1" applyFont="1" applyFill="1" applyBorder="1" applyProtection="1">
      <protection locked="0"/>
    </xf>
    <xf numFmtId="165" fontId="3" fillId="0" borderId="0" xfId="0" applyNumberFormat="1" applyFont="1" applyAlignment="1">
      <alignment horizontal="right"/>
    </xf>
    <xf numFmtId="1" fontId="3" fillId="2" borderId="1" xfId="0" applyNumberFormat="1" applyFont="1" applyFill="1" applyBorder="1" applyProtection="1">
      <protection locked="0"/>
    </xf>
    <xf numFmtId="164" fontId="3" fillId="2" borderId="1" xfId="0" applyNumberFormat="1" applyFont="1" applyFill="1" applyBorder="1" applyProtection="1">
      <protection locked="0"/>
    </xf>
    <xf numFmtId="164" fontId="3" fillId="0" borderId="0" xfId="0" applyNumberFormat="1" applyFont="1"/>
    <xf numFmtId="165" fontId="3" fillId="0" borderId="0" xfId="0" applyNumberFormat="1" applyFont="1"/>
    <xf numFmtId="164" fontId="3" fillId="0" borderId="0" xfId="0" quotePrefix="1" applyNumberFormat="1" applyFont="1" applyAlignment="1">
      <alignment horizontal="right"/>
    </xf>
    <xf numFmtId="167" fontId="5" fillId="2" borderId="1" xfId="0" applyNumberFormat="1" applyFont="1" applyFill="1" applyBorder="1" applyProtection="1">
      <protection locked="0"/>
    </xf>
    <xf numFmtId="0" fontId="6" fillId="0" borderId="0" xfId="1" applyFont="1" applyAlignment="1" applyProtection="1">
      <alignment horizontal="left" wrapText="1"/>
    </xf>
    <xf numFmtId="0" fontId="6" fillId="0" borderId="0" xfId="1" applyFont="1" applyAlignment="1" applyProtection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2" fillId="0" borderId="0" xfId="0" applyFont="1" applyBorder="1" applyAlignment="1" applyProtection="1"/>
    <xf numFmtId="0" fontId="2" fillId="0" borderId="0" xfId="0" applyFont="1" applyFill="1" applyBorder="1" applyAlignment="1" applyProtection="1"/>
    <xf numFmtId="0" fontId="3" fillId="0" borderId="0" xfId="0" applyFont="1" applyProtection="1"/>
    <xf numFmtId="0" fontId="8" fillId="0" borderId="0" xfId="0" applyFont="1" applyAlignment="1">
      <alignment horizontal="right"/>
    </xf>
    <xf numFmtId="164" fontId="8" fillId="0" borderId="0" xfId="0" applyNumberFormat="1" applyFont="1"/>
    <xf numFmtId="165" fontId="8" fillId="0" borderId="0" xfId="0" applyNumberFormat="1" applyFont="1"/>
    <xf numFmtId="164" fontId="2" fillId="0" borderId="0" xfId="0" applyNumberFormat="1" applyFo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" fillId="0" borderId="0" xfId="0" applyFont="1" applyProtection="1"/>
    <xf numFmtId="0" fontId="1" fillId="0" borderId="0" xfId="0" applyFont="1"/>
    <xf numFmtId="164" fontId="3" fillId="0" borderId="0" xfId="0" applyNumberFormat="1" applyFont="1" applyFill="1" applyBorder="1" applyProtection="1"/>
    <xf numFmtId="0" fontId="2" fillId="0" borderId="0" xfId="0" applyFont="1" applyAlignment="1">
      <alignment vertical="center"/>
    </xf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4" fontId="3" fillId="0" borderId="0" xfId="0" quotePrefix="1" applyNumberFormat="1" applyFont="1" applyAlignment="1">
      <alignment horizontal="right" vertical="center"/>
    </xf>
    <xf numFmtId="164" fontId="8" fillId="0" borderId="0" xfId="0" applyNumberFormat="1" applyFont="1" applyAlignment="1">
      <alignment vertical="center"/>
    </xf>
    <xf numFmtId="165" fontId="8" fillId="0" borderId="0" xfId="0" quotePrefix="1" applyNumberFormat="1" applyFont="1" applyAlignment="1">
      <alignment horizontal="right" vertical="center"/>
    </xf>
    <xf numFmtId="0" fontId="1" fillId="0" borderId="0" xfId="0" applyFont="1" applyBorder="1" applyAlignment="1"/>
    <xf numFmtId="0" fontId="12" fillId="0" borderId="0" xfId="0" applyFont="1" applyAlignment="1">
      <alignment wrapText="1"/>
    </xf>
    <xf numFmtId="0" fontId="6" fillId="0" borderId="0" xfId="1" applyFont="1" applyAlignment="1" applyProtection="1">
      <alignment horizontal="left" wrapText="1"/>
    </xf>
    <xf numFmtId="0" fontId="5" fillId="0" borderId="0" xfId="0" applyFont="1" applyAlignment="1"/>
    <xf numFmtId="0" fontId="6" fillId="0" borderId="0" xfId="1" applyFont="1" applyAlignment="1" applyProtection="1"/>
    <xf numFmtId="0" fontId="12" fillId="0" borderId="0" xfId="0" applyFont="1" applyFill="1" applyAlignment="1"/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1" fillId="0" borderId="0" xfId="1" applyFont="1" applyAlignment="1" applyProtection="1">
      <alignment horizontal="left" indent="1"/>
    </xf>
    <xf numFmtId="0" fontId="7" fillId="2" borderId="1" xfId="0" applyFont="1" applyFill="1" applyBorder="1" applyAlignment="1" applyProtection="1">
      <alignment horizontal="left" indent="1"/>
    </xf>
    <xf numFmtId="0" fontId="2" fillId="0" borderId="0" xfId="0" applyFont="1" applyAlignment="1">
      <alignment horizontal="left" indent="1"/>
    </xf>
    <xf numFmtId="0" fontId="2" fillId="2" borderId="4" xfId="0" applyFont="1" applyFill="1" applyBorder="1" applyAlignment="1" applyProtection="1">
      <alignment horizontal="left" indent="1"/>
      <protection locked="0"/>
    </xf>
    <xf numFmtId="0" fontId="3" fillId="2" borderId="1" xfId="0" applyFont="1" applyFill="1" applyBorder="1" applyAlignment="1" applyProtection="1">
      <alignment horizontal="left" indent="2"/>
      <protection locked="0"/>
    </xf>
    <xf numFmtId="0" fontId="3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3" fillId="0" borderId="0" xfId="0" applyFont="1" applyFill="1" applyBorder="1" applyAlignment="1" applyProtection="1">
      <alignment horizontal="left" indent="2"/>
    </xf>
    <xf numFmtId="0" fontId="5" fillId="0" borderId="0" xfId="0" applyFont="1" applyAlignment="1" applyProtection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1"/>
    </xf>
    <xf numFmtId="0" fontId="1" fillId="0" borderId="0" xfId="1" applyFont="1" applyAlignment="1" applyProtection="1">
      <alignment horizontal="left" vertical="center" indent="1"/>
    </xf>
    <xf numFmtId="14" fontId="1" fillId="0" borderId="0" xfId="0" applyNumberFormat="1" applyFont="1" applyAlignment="1" applyProtection="1">
      <alignment horizontal="left" indent="1"/>
    </xf>
    <xf numFmtId="0" fontId="12" fillId="0" borderId="0" xfId="0" applyFont="1" applyFill="1" applyAlignment="1">
      <alignment horizontal="left" indent="1"/>
    </xf>
    <xf numFmtId="0" fontId="13" fillId="0" borderId="0" xfId="0" applyFont="1" applyFill="1" applyAlignment="1">
      <alignment horizontal="left" indent="1"/>
    </xf>
    <xf numFmtId="0" fontId="14" fillId="4" borderId="5" xfId="0" applyFont="1" applyFill="1" applyBorder="1" applyAlignment="1">
      <alignment horizontal="left" indent="1"/>
    </xf>
    <xf numFmtId="0" fontId="9" fillId="4" borderId="5" xfId="0" applyFont="1" applyFill="1" applyBorder="1" applyAlignment="1"/>
    <xf numFmtId="0" fontId="15" fillId="0" borderId="0" xfId="0" applyFont="1" applyAlignment="1">
      <alignment horizontal="left" indent="1"/>
    </xf>
    <xf numFmtId="0" fontId="1" fillId="2" borderId="1" xfId="0" applyFont="1" applyFill="1" applyBorder="1" applyAlignment="1" applyProtection="1">
      <alignment horizontal="left" indent="2"/>
      <protection locked="0"/>
    </xf>
    <xf numFmtId="0" fontId="6" fillId="0" borderId="0" xfId="1" applyAlignment="1" applyProtection="1"/>
    <xf numFmtId="0" fontId="6" fillId="0" borderId="0" xfId="1" applyAlignment="1" applyProtection="1">
      <alignment vertical="center"/>
    </xf>
    <xf numFmtId="164" fontId="1" fillId="2" borderId="1" xfId="0" applyNumberFormat="1" applyFont="1" applyFill="1" applyBorder="1" applyProtection="1">
      <protection locked="0"/>
    </xf>
    <xf numFmtId="0" fontId="6" fillId="0" borderId="0" xfId="1" applyAlignment="1" applyProtection="1">
      <alignment horizontal="left" inden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CC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99000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79</xdr:row>
      <xdr:rowOff>38100</xdr:rowOff>
    </xdr:from>
    <xdr:to>
      <xdr:col>6</xdr:col>
      <xdr:colOff>816483</xdr:colOff>
      <xdr:row>83</xdr:row>
      <xdr:rowOff>22091</xdr:rowOff>
    </xdr:to>
    <xdr:pic>
      <xdr:nvPicPr>
        <xdr:cNvPr id="3" name="Picture 2" title="Iowa State University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12611100"/>
          <a:ext cx="2492883" cy="6316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79</xdr:row>
      <xdr:rowOff>38100</xdr:rowOff>
    </xdr:from>
    <xdr:to>
      <xdr:col>6</xdr:col>
      <xdr:colOff>816483</xdr:colOff>
      <xdr:row>83</xdr:row>
      <xdr:rowOff>22091</xdr:rowOff>
    </xdr:to>
    <xdr:pic>
      <xdr:nvPicPr>
        <xdr:cNvPr id="2" name="Picture 1" title="Iowa State University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12296775"/>
          <a:ext cx="2492883" cy="631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sa.usda.gov/programs-and-services/price-support/ldp-rates/index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cmegroup.com/" TargetMode="External"/><Relationship Id="rId1" Type="http://schemas.openxmlformats.org/officeDocument/2006/relationships/hyperlink" Target="http://www.fsa.usda.gov/FSA/displayLDPRates?area=home&amp;subject=prsu&amp;topic=ldp-ld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aholste@iastate.edu?subject=AgDM%20Spreadsheet%20A1-20%20C-C" TargetMode="External"/><Relationship Id="rId4" Type="http://schemas.openxmlformats.org/officeDocument/2006/relationships/hyperlink" Target="https://www.extension.iastate.edu/agdm/crops/html/a1-20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sa.usda.gov/FSA/displayLDPRates?area=home&amp;subject=prsu&amp;topic=ldp-ldp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www.fsa.usda.gov/programs-and-services/price-support/ldp-rates/index" TargetMode="External"/><Relationship Id="rId1" Type="http://schemas.openxmlformats.org/officeDocument/2006/relationships/hyperlink" Target="https://www.cmegroup.com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aholste@iastate.edu?subject=AgDM%20Spreadsheet%20A1-20%20C-C" TargetMode="External"/><Relationship Id="rId4" Type="http://schemas.openxmlformats.org/officeDocument/2006/relationships/hyperlink" Target="https://www.extension.iastate.edu/agdm/crops/html/a1-2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I87"/>
  <sheetViews>
    <sheetView showGridLines="0" tabSelected="1" zoomScaleNormal="100" workbookViewId="0"/>
  </sheetViews>
  <sheetFormatPr defaultColWidth="9.140625" defaultRowHeight="12.75" x14ac:dyDescent="0.2"/>
  <cols>
    <col min="1" max="1" width="27.5703125" style="62" customWidth="1"/>
    <col min="2" max="2" width="12.85546875" style="2" customWidth="1"/>
    <col min="3" max="3" width="7.5703125" style="2" customWidth="1"/>
    <col min="4" max="7" width="13.42578125" style="2" customWidth="1"/>
    <col min="8" max="16384" width="9.140625" style="2"/>
  </cols>
  <sheetData>
    <row r="1" spans="1:9" s="73" customFormat="1" ht="26.25" customHeight="1" thickBot="1" x14ac:dyDescent="0.35">
      <c r="A1" s="72" t="s">
        <v>74</v>
      </c>
    </row>
    <row r="2" spans="1:9" ht="16.5" thickTop="1" x14ac:dyDescent="0.25">
      <c r="A2" s="74" t="s">
        <v>69</v>
      </c>
      <c r="B2" s="1"/>
    </row>
    <row r="3" spans="1:9" x14ac:dyDescent="0.2">
      <c r="A3" s="79" t="s">
        <v>80</v>
      </c>
      <c r="B3" s="53"/>
      <c r="C3" s="53"/>
      <c r="D3" s="53"/>
      <c r="E3" s="53"/>
      <c r="F3" s="53"/>
      <c r="G3" s="53"/>
      <c r="H3" s="28"/>
      <c r="I3" s="28"/>
    </row>
    <row r="4" spans="1:9" x14ac:dyDescent="0.2">
      <c r="A4" s="57" t="s">
        <v>73</v>
      </c>
      <c r="B4" s="27"/>
      <c r="C4" s="27"/>
      <c r="D4" s="27"/>
      <c r="E4" s="27"/>
      <c r="F4" s="27"/>
      <c r="G4" s="27"/>
      <c r="H4" s="28"/>
      <c r="I4" s="28"/>
    </row>
    <row r="5" spans="1:9" x14ac:dyDescent="0.2">
      <c r="A5" s="58" t="s">
        <v>54</v>
      </c>
      <c r="B5" s="29"/>
      <c r="C5" s="30"/>
    </row>
    <row r="7" spans="1:9" x14ac:dyDescent="0.2">
      <c r="A7" s="59" t="s">
        <v>48</v>
      </c>
      <c r="E7" s="4" t="s">
        <v>49</v>
      </c>
      <c r="F7" s="7">
        <v>59</v>
      </c>
      <c r="G7" s="6" t="s">
        <v>50</v>
      </c>
    </row>
    <row r="8" spans="1:9" x14ac:dyDescent="0.2">
      <c r="A8" s="60" t="s">
        <v>53</v>
      </c>
      <c r="B8" s="55"/>
      <c r="C8" s="56"/>
      <c r="E8" s="4" t="s">
        <v>33</v>
      </c>
      <c r="F8" s="21">
        <v>250</v>
      </c>
    </row>
    <row r="9" spans="1:9" ht="9" customHeight="1" x14ac:dyDescent="0.2">
      <c r="A9" s="59"/>
      <c r="B9" s="4"/>
      <c r="C9" s="12"/>
      <c r="D9" s="6"/>
      <c r="E9" s="3"/>
    </row>
    <row r="10" spans="1:9" x14ac:dyDescent="0.2">
      <c r="A10" s="59"/>
      <c r="B10" s="1"/>
      <c r="E10" s="4" t="s">
        <v>32</v>
      </c>
      <c r="F10" s="1" t="s">
        <v>25</v>
      </c>
      <c r="G10" s="4" t="s">
        <v>26</v>
      </c>
    </row>
    <row r="11" spans="1:9" x14ac:dyDescent="0.2">
      <c r="A11" s="59" t="s">
        <v>51</v>
      </c>
      <c r="D11" s="34" t="s">
        <v>14</v>
      </c>
      <c r="E11" s="34" t="s">
        <v>15</v>
      </c>
      <c r="F11" s="3" t="s">
        <v>21</v>
      </c>
      <c r="G11" s="3" t="s">
        <v>27</v>
      </c>
      <c r="H11" s="52" t="s">
        <v>71</v>
      </c>
    </row>
    <row r="12" spans="1:9" x14ac:dyDescent="0.2">
      <c r="A12" s="61" t="s">
        <v>59</v>
      </c>
      <c r="D12" s="22">
        <v>7.6</v>
      </c>
      <c r="E12" s="22">
        <v>4.5999999999999996</v>
      </c>
      <c r="F12" s="23">
        <f t="shared" ref="F12:F17" si="0">D12+E12</f>
        <v>12.2</v>
      </c>
      <c r="G12" s="24">
        <f t="shared" ref="G12:G17" si="1">$F$8*F12</f>
        <v>3050</v>
      </c>
      <c r="H12" s="41"/>
    </row>
    <row r="13" spans="1:9" x14ac:dyDescent="0.2">
      <c r="A13" s="61" t="s">
        <v>60</v>
      </c>
      <c r="D13" s="22">
        <v>7.5</v>
      </c>
      <c r="E13" s="22">
        <v>5.4</v>
      </c>
      <c r="F13" s="23">
        <f t="shared" si="0"/>
        <v>12.9</v>
      </c>
      <c r="G13" s="24">
        <f t="shared" si="1"/>
        <v>3225</v>
      </c>
      <c r="H13" s="41"/>
    </row>
    <row r="14" spans="1:9" x14ac:dyDescent="0.2">
      <c r="A14" s="61" t="s">
        <v>61</v>
      </c>
      <c r="D14" s="22">
        <v>3.7</v>
      </c>
      <c r="E14" s="22">
        <v>2.6</v>
      </c>
      <c r="F14" s="23">
        <f t="shared" si="0"/>
        <v>6.3000000000000007</v>
      </c>
      <c r="G14" s="24">
        <f t="shared" si="1"/>
        <v>1575.0000000000002</v>
      </c>
      <c r="H14" s="41"/>
    </row>
    <row r="15" spans="1:9" x14ac:dyDescent="0.2">
      <c r="A15" s="61" t="s">
        <v>61</v>
      </c>
      <c r="D15" s="22">
        <v>3.7</v>
      </c>
      <c r="E15" s="22">
        <v>2.6</v>
      </c>
      <c r="F15" s="23">
        <f t="shared" si="0"/>
        <v>6.3000000000000007</v>
      </c>
      <c r="G15" s="24">
        <f t="shared" si="1"/>
        <v>1575.0000000000002</v>
      </c>
      <c r="H15" s="41"/>
    </row>
    <row r="16" spans="1:9" x14ac:dyDescent="0.2">
      <c r="A16" s="61" t="s">
        <v>58</v>
      </c>
      <c r="D16" s="22">
        <v>0</v>
      </c>
      <c r="E16" s="22">
        <v>0</v>
      </c>
      <c r="F16" s="23">
        <f t="shared" si="0"/>
        <v>0</v>
      </c>
      <c r="G16" s="24">
        <f t="shared" si="1"/>
        <v>0</v>
      </c>
      <c r="H16" s="41"/>
    </row>
    <row r="17" spans="1:8" x14ac:dyDescent="0.2">
      <c r="A17" s="61" t="s">
        <v>62</v>
      </c>
      <c r="D17" s="22">
        <v>0</v>
      </c>
      <c r="E17" s="22">
        <v>0</v>
      </c>
      <c r="F17" s="35">
        <f t="shared" si="0"/>
        <v>0</v>
      </c>
      <c r="G17" s="36">
        <f t="shared" si="1"/>
        <v>0</v>
      </c>
      <c r="H17" s="41"/>
    </row>
    <row r="18" spans="1:8" x14ac:dyDescent="0.2">
      <c r="A18" s="59" t="s">
        <v>28</v>
      </c>
      <c r="B18" s="1"/>
      <c r="D18" s="23">
        <f>SUM(D12:D17)</f>
        <v>22.5</v>
      </c>
      <c r="E18" s="23">
        <f>SUM(E12:E17)</f>
        <v>15.2</v>
      </c>
      <c r="F18" s="37">
        <f>SUM(F12:F17)</f>
        <v>37.700000000000003</v>
      </c>
      <c r="G18" s="14">
        <f>SUM(G12:G17)</f>
        <v>9425</v>
      </c>
      <c r="H18" s="41"/>
    </row>
    <row r="19" spans="1:8" x14ac:dyDescent="0.2">
      <c r="A19" s="59" t="s">
        <v>29</v>
      </c>
      <c r="B19" s="1"/>
      <c r="D19" s="24">
        <f>$F$8*D18</f>
        <v>5625</v>
      </c>
      <c r="E19" s="24">
        <f>$F$8*E18</f>
        <v>3800</v>
      </c>
      <c r="F19" s="14">
        <f>$F$8*F18</f>
        <v>9425</v>
      </c>
      <c r="G19" s="25" t="s">
        <v>31</v>
      </c>
      <c r="H19" s="41"/>
    </row>
    <row r="20" spans="1:8" ht="6" customHeight="1" x14ac:dyDescent="0.2">
      <c r="D20" s="24"/>
      <c r="E20" s="24"/>
      <c r="F20" s="24"/>
      <c r="G20" s="24"/>
      <c r="H20" s="41"/>
    </row>
    <row r="21" spans="1:8" x14ac:dyDescent="0.2">
      <c r="A21" s="59" t="s">
        <v>0</v>
      </c>
      <c r="B21" s="1"/>
      <c r="G21" s="24" t="s">
        <v>22</v>
      </c>
      <c r="H21" s="41"/>
    </row>
    <row r="22" spans="1:8" x14ac:dyDescent="0.2">
      <c r="A22" s="62" t="s">
        <v>1</v>
      </c>
      <c r="D22" s="25" t="s">
        <v>31</v>
      </c>
      <c r="E22" s="23">
        <f>C23*C24</f>
        <v>59.428571428571423</v>
      </c>
      <c r="F22" s="23">
        <f>E22</f>
        <v>59.428571428571423</v>
      </c>
      <c r="G22" s="24">
        <f>$F$8*F22</f>
        <v>14857.142857142855</v>
      </c>
      <c r="H22" s="41"/>
    </row>
    <row r="23" spans="1:8" x14ac:dyDescent="0.2">
      <c r="A23" s="63" t="s">
        <v>68</v>
      </c>
      <c r="B23" s="5"/>
      <c r="C23" s="8">
        <v>52</v>
      </c>
      <c r="G23" s="24" t="s">
        <v>22</v>
      </c>
      <c r="H23" s="41"/>
    </row>
    <row r="24" spans="1:8" x14ac:dyDescent="0.2">
      <c r="A24" s="63" t="s">
        <v>76</v>
      </c>
      <c r="B24" s="5"/>
      <c r="C24" s="26">
        <f>160000/140000</f>
        <v>1.1428571428571428</v>
      </c>
      <c r="G24" s="24" t="s">
        <v>22</v>
      </c>
      <c r="H24" s="41"/>
    </row>
    <row r="25" spans="1:8" x14ac:dyDescent="0.2">
      <c r="A25" s="62" t="s">
        <v>2</v>
      </c>
      <c r="D25" s="25" t="s">
        <v>31</v>
      </c>
      <c r="E25" s="23">
        <f>C26*C27</f>
        <v>31.490000000000002</v>
      </c>
      <c r="F25" s="23">
        <f>E25</f>
        <v>31.490000000000002</v>
      </c>
      <c r="G25" s="24">
        <f>$F$8*F25</f>
        <v>7872.5000000000009</v>
      </c>
      <c r="H25" s="41"/>
    </row>
    <row r="26" spans="1:8" x14ac:dyDescent="0.2">
      <c r="A26" s="63" t="s">
        <v>16</v>
      </c>
      <c r="B26" s="5"/>
      <c r="C26" s="8">
        <v>0.67</v>
      </c>
      <c r="G26" s="24" t="s">
        <v>22</v>
      </c>
      <c r="H26" s="41"/>
    </row>
    <row r="27" spans="1:8" x14ac:dyDescent="0.2">
      <c r="A27" s="63" t="s">
        <v>17</v>
      </c>
      <c r="B27" s="5"/>
      <c r="C27" s="9">
        <v>47</v>
      </c>
      <c r="G27" s="24" t="s">
        <v>22</v>
      </c>
      <c r="H27" s="41"/>
    </row>
    <row r="28" spans="1:8" x14ac:dyDescent="0.2">
      <c r="A28" s="62" t="s">
        <v>3</v>
      </c>
      <c r="D28" s="25" t="s">
        <v>31</v>
      </c>
      <c r="E28" s="23">
        <f>C29*C30</f>
        <v>47.17</v>
      </c>
      <c r="F28" s="23">
        <f>E28</f>
        <v>47.17</v>
      </c>
      <c r="G28" s="24">
        <f>$F$8*F28</f>
        <v>11792.5</v>
      </c>
      <c r="H28" s="41"/>
    </row>
    <row r="29" spans="1:8" x14ac:dyDescent="0.2">
      <c r="A29" s="63" t="s">
        <v>16</v>
      </c>
      <c r="B29" s="5"/>
      <c r="C29" s="8">
        <v>0.53</v>
      </c>
      <c r="G29" s="24" t="s">
        <v>22</v>
      </c>
      <c r="H29" s="41"/>
    </row>
    <row r="30" spans="1:8" x14ac:dyDescent="0.2">
      <c r="A30" s="63" t="s">
        <v>17</v>
      </c>
      <c r="B30" s="5"/>
      <c r="C30" s="9">
        <v>89</v>
      </c>
      <c r="G30" s="24" t="s">
        <v>22</v>
      </c>
      <c r="H30" s="41"/>
    </row>
    <row r="31" spans="1:8" x14ac:dyDescent="0.2">
      <c r="A31" s="62" t="s">
        <v>4</v>
      </c>
      <c r="D31" s="25" t="s">
        <v>31</v>
      </c>
      <c r="E31" s="22">
        <v>11.05</v>
      </c>
      <c r="F31" s="23">
        <f>E31</f>
        <v>11.05</v>
      </c>
      <c r="G31" s="24">
        <f>$F$8*F31</f>
        <v>2762.5</v>
      </c>
      <c r="H31" s="41"/>
    </row>
    <row r="32" spans="1:8" x14ac:dyDescent="0.2">
      <c r="A32" s="62" t="s">
        <v>5</v>
      </c>
      <c r="D32" s="25" t="s">
        <v>31</v>
      </c>
      <c r="E32" s="22">
        <v>63</v>
      </c>
      <c r="F32" s="23">
        <f>E32</f>
        <v>63</v>
      </c>
      <c r="G32" s="24">
        <f>$F$8*F32</f>
        <v>15750</v>
      </c>
      <c r="H32" s="41"/>
    </row>
    <row r="33" spans="1:8" x14ac:dyDescent="0.2">
      <c r="A33" s="62" t="s">
        <v>6</v>
      </c>
      <c r="D33" s="25" t="s">
        <v>31</v>
      </c>
      <c r="E33" s="22">
        <v>11.1</v>
      </c>
      <c r="F33" s="23">
        <f>E33</f>
        <v>11.1</v>
      </c>
      <c r="G33" s="24">
        <f>$F$8*F33</f>
        <v>2775</v>
      </c>
      <c r="H33" s="41"/>
    </row>
    <row r="34" spans="1:8" x14ac:dyDescent="0.2">
      <c r="A34" s="62" t="s">
        <v>7</v>
      </c>
      <c r="D34" s="25" t="s">
        <v>31</v>
      </c>
      <c r="E34" s="22">
        <v>12.2</v>
      </c>
      <c r="F34" s="23">
        <f>E34</f>
        <v>12.2</v>
      </c>
      <c r="G34" s="24">
        <f>$F$8*F34</f>
        <v>3050</v>
      </c>
      <c r="H34" s="41"/>
    </row>
    <row r="35" spans="1:8" x14ac:dyDescent="0.2">
      <c r="A35" s="62" t="s">
        <v>8</v>
      </c>
      <c r="D35" s="25" t="s">
        <v>31</v>
      </c>
      <c r="E35" s="23">
        <f>(E18+E22+E25+E28+E31+E32+E33+E34)*$C36*$C37/12</f>
        <v>14.202852380952379</v>
      </c>
      <c r="F35" s="23">
        <f>(E18+F22+F25+F28+F31+F32+F33+F34)*$C36*$C37/12</f>
        <v>14.202852380952379</v>
      </c>
      <c r="G35" s="24">
        <f>(E19+G22+G25+G28+G31+G32+G33+G34)*$C36*$C37/12</f>
        <v>3550.7130952380953</v>
      </c>
      <c r="H35" s="41"/>
    </row>
    <row r="36" spans="1:8" x14ac:dyDescent="0.2">
      <c r="A36" s="63" t="s">
        <v>19</v>
      </c>
      <c r="B36" s="5"/>
      <c r="C36" s="10">
        <v>8</v>
      </c>
      <c r="D36" s="18" t="s">
        <v>22</v>
      </c>
      <c r="G36" s="24" t="s">
        <v>22</v>
      </c>
      <c r="H36" s="41"/>
    </row>
    <row r="37" spans="1:8" x14ac:dyDescent="0.2">
      <c r="A37" s="63" t="s">
        <v>18</v>
      </c>
      <c r="B37" s="5"/>
      <c r="C37" s="11">
        <v>8.5000000000000006E-2</v>
      </c>
      <c r="F37" s="38" t="s">
        <v>55</v>
      </c>
      <c r="G37" s="38" t="s">
        <v>55</v>
      </c>
      <c r="H37" s="41"/>
    </row>
    <row r="38" spans="1:8" x14ac:dyDescent="0.2">
      <c r="A38" s="59" t="s">
        <v>20</v>
      </c>
      <c r="B38" s="1"/>
      <c r="D38" s="25" t="s">
        <v>31</v>
      </c>
      <c r="E38" s="23">
        <f>E22+E25+E28+E31+E32+E33+E34+E35</f>
        <v>249.64142380952379</v>
      </c>
      <c r="F38" s="37">
        <f>E38</f>
        <v>249.64142380952379</v>
      </c>
      <c r="G38" s="14">
        <f>$F$8*F38</f>
        <v>62410.355952380945</v>
      </c>
      <c r="H38" s="41"/>
    </row>
    <row r="39" spans="1:8" ht="6" customHeight="1" x14ac:dyDescent="0.2">
      <c r="G39" s="24" t="s">
        <v>22</v>
      </c>
      <c r="H39" s="41"/>
    </row>
    <row r="40" spans="1:8" x14ac:dyDescent="0.2">
      <c r="A40" s="59" t="s">
        <v>52</v>
      </c>
      <c r="B40" s="1"/>
      <c r="G40" s="24" t="s">
        <v>22</v>
      </c>
      <c r="H40" s="5" t="s">
        <v>72</v>
      </c>
    </row>
    <row r="41" spans="1:8" x14ac:dyDescent="0.2">
      <c r="A41" s="61" t="s">
        <v>63</v>
      </c>
      <c r="D41" s="78">
        <v>13.7</v>
      </c>
      <c r="E41" s="22">
        <v>5.5</v>
      </c>
      <c r="F41" s="23">
        <f>SUM(D41:E41)</f>
        <v>19.2</v>
      </c>
      <c r="G41" s="24">
        <f>$F$8*F41</f>
        <v>4800</v>
      </c>
      <c r="H41" s="41"/>
    </row>
    <row r="42" spans="1:8" x14ac:dyDescent="0.2">
      <c r="A42" s="75" t="s">
        <v>77</v>
      </c>
      <c r="D42" s="22">
        <v>10.4</v>
      </c>
      <c r="E42" s="22">
        <v>3.9</v>
      </c>
      <c r="F42" s="23">
        <f>SUM(D42:E42)</f>
        <v>14.3</v>
      </c>
      <c r="G42" s="24">
        <f>$F$8*F42</f>
        <v>3575</v>
      </c>
      <c r="H42" s="41"/>
    </row>
    <row r="43" spans="1:8" x14ac:dyDescent="0.2">
      <c r="A43" s="64" t="s">
        <v>57</v>
      </c>
      <c r="D43" s="42">
        <f>C44*F7</f>
        <v>4.2479999999999993</v>
      </c>
      <c r="E43" s="42">
        <f>C45*F7</f>
        <v>2.891</v>
      </c>
      <c r="F43" s="23">
        <f>SUM(D43:E43)</f>
        <v>7.1389999999999993</v>
      </c>
      <c r="G43" s="24">
        <f>F43*$F$8</f>
        <v>1784.7499999999998</v>
      </c>
      <c r="H43" s="41"/>
    </row>
    <row r="44" spans="1:8" x14ac:dyDescent="0.2">
      <c r="A44" s="65" t="s">
        <v>64</v>
      </c>
      <c r="C44" s="8">
        <v>7.1999999999999995E-2</v>
      </c>
      <c r="D44" s="33"/>
      <c r="E44" s="33"/>
      <c r="H44" s="41"/>
    </row>
    <row r="45" spans="1:8" x14ac:dyDescent="0.2">
      <c r="A45" s="65" t="s">
        <v>65</v>
      </c>
      <c r="B45" s="5"/>
      <c r="C45" s="8">
        <v>4.9000000000000002E-2</v>
      </c>
      <c r="D45" s="33"/>
      <c r="E45" s="33"/>
      <c r="H45" s="41"/>
    </row>
    <row r="46" spans="1:8" x14ac:dyDescent="0.2">
      <c r="A46" s="64" t="s">
        <v>66</v>
      </c>
      <c r="D46" s="42">
        <f>C47*F7</f>
        <v>1.7404999999999999</v>
      </c>
      <c r="E46" s="42">
        <f>C48*F7</f>
        <v>1.5399</v>
      </c>
      <c r="F46" s="23">
        <f>SUM(D46:E46)</f>
        <v>3.2804000000000002</v>
      </c>
      <c r="G46" s="24">
        <f>F46*$F$8</f>
        <v>820.1</v>
      </c>
      <c r="H46" s="41"/>
    </row>
    <row r="47" spans="1:8" x14ac:dyDescent="0.2">
      <c r="A47" s="65" t="s">
        <v>64</v>
      </c>
      <c r="C47" s="8">
        <v>2.9499999999999998E-2</v>
      </c>
    </row>
    <row r="48" spans="1:8" x14ac:dyDescent="0.2">
      <c r="A48" s="65" t="s">
        <v>65</v>
      </c>
      <c r="B48" s="5"/>
      <c r="C48" s="8">
        <v>2.6100000000000002E-2</v>
      </c>
      <c r="H48" s="41"/>
    </row>
    <row r="49" spans="1:8" x14ac:dyDescent="0.2">
      <c r="A49" s="61" t="s">
        <v>58</v>
      </c>
      <c r="D49" s="22">
        <v>0</v>
      </c>
      <c r="E49" s="22">
        <v>0</v>
      </c>
      <c r="F49" s="35">
        <f>SUM(D49:E49)</f>
        <v>0</v>
      </c>
      <c r="G49" s="36">
        <f>$F$8*F49</f>
        <v>0</v>
      </c>
      <c r="H49" s="41"/>
    </row>
    <row r="50" spans="1:8" x14ac:dyDescent="0.2">
      <c r="A50" s="59" t="s">
        <v>28</v>
      </c>
      <c r="B50" s="1"/>
      <c r="D50" s="23">
        <f>SUM(D41:D49)</f>
        <v>30.0885</v>
      </c>
      <c r="E50" s="23">
        <f>SUM(E41:E49)</f>
        <v>13.8309</v>
      </c>
      <c r="F50" s="37">
        <f>SUM(F41:F49)</f>
        <v>43.919399999999996</v>
      </c>
      <c r="G50" s="14">
        <f>SUM(G41:G49)</f>
        <v>10979.85</v>
      </c>
      <c r="H50" s="41"/>
    </row>
    <row r="51" spans="1:8" x14ac:dyDescent="0.2">
      <c r="A51" s="59" t="s">
        <v>29</v>
      </c>
      <c r="B51" s="1"/>
      <c r="D51" s="24">
        <f>$F$8*D50</f>
        <v>7522.125</v>
      </c>
      <c r="E51" s="24">
        <f>$F$8*E50</f>
        <v>3457.7249999999999</v>
      </c>
      <c r="F51" s="14">
        <f>$F$8*F50</f>
        <v>10979.849999999999</v>
      </c>
      <c r="G51" s="25" t="s">
        <v>31</v>
      </c>
      <c r="H51" s="41"/>
    </row>
    <row r="52" spans="1:8" ht="6" customHeight="1" x14ac:dyDescent="0.2">
      <c r="G52" s="24"/>
      <c r="H52" s="41"/>
    </row>
    <row r="53" spans="1:8" x14ac:dyDescent="0.2">
      <c r="A53" s="59" t="s">
        <v>9</v>
      </c>
      <c r="B53" s="1"/>
      <c r="H53" s="5"/>
    </row>
    <row r="54" spans="1:8" x14ac:dyDescent="0.2">
      <c r="A54" s="62" t="s">
        <v>44</v>
      </c>
      <c r="B54" s="1"/>
      <c r="D54" s="35">
        <f>C55*C56</f>
        <v>32.299999999999997</v>
      </c>
      <c r="E54" s="25" t="s">
        <v>31</v>
      </c>
      <c r="F54" s="23">
        <f>D54</f>
        <v>32.299999999999997</v>
      </c>
      <c r="G54" s="24">
        <f>$F$8*F54</f>
        <v>8074.9999999999991</v>
      </c>
      <c r="H54" s="41"/>
    </row>
    <row r="55" spans="1:8" x14ac:dyDescent="0.2">
      <c r="A55" s="63" t="s">
        <v>46</v>
      </c>
      <c r="B55" s="5"/>
      <c r="C55" s="10">
        <v>1.7</v>
      </c>
      <c r="G55" s="24" t="s">
        <v>22</v>
      </c>
      <c r="H55" s="41"/>
    </row>
    <row r="56" spans="1:8" x14ac:dyDescent="0.2">
      <c r="A56" s="63" t="s">
        <v>47</v>
      </c>
      <c r="B56" s="5"/>
      <c r="C56" s="8">
        <v>19</v>
      </c>
      <c r="G56" s="24" t="s">
        <v>22</v>
      </c>
      <c r="H56" s="41"/>
    </row>
    <row r="57" spans="1:8" x14ac:dyDescent="0.2">
      <c r="A57" s="62" t="s">
        <v>45</v>
      </c>
      <c r="B57" s="5"/>
      <c r="D57" s="25" t="s">
        <v>31</v>
      </c>
      <c r="E57" s="35">
        <f>C58*C59</f>
        <v>0</v>
      </c>
      <c r="F57" s="35">
        <f>E57</f>
        <v>0</v>
      </c>
      <c r="G57" s="36">
        <f>$F$8*F57</f>
        <v>0</v>
      </c>
      <c r="H57" s="41"/>
    </row>
    <row r="58" spans="1:8" x14ac:dyDescent="0.2">
      <c r="A58" s="63" t="s">
        <v>46</v>
      </c>
      <c r="B58" s="5"/>
      <c r="C58" s="10">
        <v>0</v>
      </c>
      <c r="G58" s="24" t="s">
        <v>22</v>
      </c>
      <c r="H58" s="41"/>
    </row>
    <row r="59" spans="1:8" x14ac:dyDescent="0.2">
      <c r="A59" s="63" t="s">
        <v>47</v>
      </c>
      <c r="B59" s="5"/>
      <c r="C59" s="8">
        <v>0</v>
      </c>
      <c r="F59" s="38" t="s">
        <v>55</v>
      </c>
      <c r="G59" s="38" t="s">
        <v>55</v>
      </c>
      <c r="H59" s="41"/>
    </row>
    <row r="60" spans="1:8" x14ac:dyDescent="0.2">
      <c r="A60" s="59" t="s">
        <v>20</v>
      </c>
      <c r="B60" s="5"/>
      <c r="C60" s="19"/>
      <c r="D60" s="23">
        <f>D54</f>
        <v>32.299999999999997</v>
      </c>
      <c r="E60" s="23">
        <f>E57</f>
        <v>0</v>
      </c>
      <c r="F60" s="37">
        <f>F54+F57</f>
        <v>32.299999999999997</v>
      </c>
      <c r="G60" s="14">
        <f>$F$8*F60</f>
        <v>8074.9999999999991</v>
      </c>
      <c r="H60" s="41"/>
    </row>
    <row r="61" spans="1:8" ht="6" customHeight="1" x14ac:dyDescent="0.2">
      <c r="G61" s="24" t="s">
        <v>22</v>
      </c>
      <c r="H61" s="41"/>
    </row>
    <row r="62" spans="1:8" x14ac:dyDescent="0.2">
      <c r="A62" s="59" t="s">
        <v>10</v>
      </c>
      <c r="B62" s="1"/>
      <c r="G62" s="24" t="s">
        <v>22</v>
      </c>
      <c r="H62" s="41"/>
    </row>
    <row r="63" spans="1:8" x14ac:dyDescent="0.2">
      <c r="A63" s="62" t="s">
        <v>11</v>
      </c>
      <c r="D63" s="22">
        <v>285</v>
      </c>
      <c r="E63" s="25" t="s">
        <v>31</v>
      </c>
      <c r="F63" s="23">
        <f>D63</f>
        <v>285</v>
      </c>
      <c r="G63" s="24">
        <f>$F$8*F63</f>
        <v>71250</v>
      </c>
      <c r="H63" s="41"/>
    </row>
    <row r="64" spans="1:8" ht="6" customHeight="1" x14ac:dyDescent="0.2">
      <c r="G64" s="24" t="s">
        <v>22</v>
      </c>
      <c r="H64" s="41"/>
    </row>
    <row r="65" spans="1:8" x14ac:dyDescent="0.2">
      <c r="A65" s="59" t="s">
        <v>23</v>
      </c>
      <c r="B65" s="1"/>
      <c r="F65" s="38" t="s">
        <v>55</v>
      </c>
      <c r="G65" s="38" t="s">
        <v>55</v>
      </c>
      <c r="H65" s="41"/>
    </row>
    <row r="66" spans="1:8" x14ac:dyDescent="0.2">
      <c r="A66" s="62" t="s">
        <v>12</v>
      </c>
      <c r="D66" s="23">
        <f>D18+D50+D60+D63</f>
        <v>369.88850000000002</v>
      </c>
      <c r="E66" s="23">
        <f>E18+E38+E50+E60</f>
        <v>278.67232380952379</v>
      </c>
      <c r="F66" s="37">
        <f>F18+F38+F50+F60+F63</f>
        <v>648.56082380952375</v>
      </c>
      <c r="G66" s="14">
        <f>G18+G38+G50+G60+G63</f>
        <v>162140.20595238096</v>
      </c>
      <c r="H66" s="41"/>
    </row>
    <row r="67" spans="1:8" x14ac:dyDescent="0.2">
      <c r="A67" s="62" t="s">
        <v>13</v>
      </c>
      <c r="D67" s="23">
        <f>IF($F$7&gt;0,D66/$F$7,0)</f>
        <v>6.2692966101694916</v>
      </c>
      <c r="E67" s="23">
        <f>IF($F$7&gt;0,E66/$F$7,0)</f>
        <v>4.7232597255851489</v>
      </c>
      <c r="F67" s="23">
        <f>IF($F$7&gt;0,F66/$F$7,0)</f>
        <v>10.992556335754641</v>
      </c>
      <c r="G67" s="25" t="s">
        <v>31</v>
      </c>
      <c r="H67" s="41"/>
    </row>
    <row r="68" spans="1:8" x14ac:dyDescent="0.2">
      <c r="A68" s="62" t="s">
        <v>30</v>
      </c>
      <c r="D68" s="24">
        <f>$F$8*D66</f>
        <v>92472.125</v>
      </c>
      <c r="E68" s="24">
        <f>$F$8*E66</f>
        <v>69668.080952380944</v>
      </c>
      <c r="F68" s="14">
        <f>$F$8*F66</f>
        <v>162140.20595238093</v>
      </c>
      <c r="G68" s="25" t="s">
        <v>31</v>
      </c>
      <c r="H68" s="41"/>
    </row>
    <row r="69" spans="1:8" ht="6" customHeight="1" x14ac:dyDescent="0.2">
      <c r="D69" s="24"/>
      <c r="E69" s="24"/>
      <c r="F69" s="24"/>
      <c r="G69" s="25"/>
      <c r="H69" s="41"/>
    </row>
    <row r="70" spans="1:8" x14ac:dyDescent="0.2">
      <c r="D70" s="24"/>
      <c r="E70" s="13" t="s">
        <v>34</v>
      </c>
      <c r="F70" s="14" t="s">
        <v>35</v>
      </c>
      <c r="G70" s="15" t="s">
        <v>38</v>
      </c>
      <c r="H70" s="41"/>
    </row>
    <row r="71" spans="1:8" x14ac:dyDescent="0.2">
      <c r="D71" s="24"/>
      <c r="E71" s="16" t="s">
        <v>36</v>
      </c>
      <c r="F71" s="16" t="s">
        <v>37</v>
      </c>
      <c r="G71" s="17" t="s">
        <v>27</v>
      </c>
      <c r="H71" s="41"/>
    </row>
    <row r="72" spans="1:8" x14ac:dyDescent="0.2">
      <c r="A72" s="59" t="s">
        <v>39</v>
      </c>
      <c r="D72" s="24"/>
      <c r="E72" s="16"/>
      <c r="F72" s="16"/>
      <c r="G72" s="17"/>
      <c r="H72" s="41"/>
    </row>
    <row r="73" spans="1:8" x14ac:dyDescent="0.2">
      <c r="A73" s="66" t="s">
        <v>40</v>
      </c>
      <c r="C73" s="8">
        <v>0</v>
      </c>
      <c r="D73" s="24"/>
      <c r="E73" s="25" t="s">
        <v>31</v>
      </c>
      <c r="F73" s="18">
        <f>C73*F7</f>
        <v>0</v>
      </c>
      <c r="G73" s="20">
        <f>$F$8*F73</f>
        <v>0</v>
      </c>
      <c r="H73" s="41"/>
    </row>
    <row r="74" spans="1:8" x14ac:dyDescent="0.2">
      <c r="A74" s="67" t="s">
        <v>41</v>
      </c>
      <c r="D74" s="24"/>
      <c r="E74" s="25" t="s">
        <v>31</v>
      </c>
      <c r="F74" s="22">
        <v>0</v>
      </c>
      <c r="G74" s="20">
        <f>$F$8*F74</f>
        <v>0</v>
      </c>
      <c r="H74" s="76" t="s">
        <v>78</v>
      </c>
    </row>
    <row r="75" spans="1:8" s="45" customFormat="1" ht="12.75" customHeight="1" x14ac:dyDescent="0.2">
      <c r="A75" s="68" t="s">
        <v>70</v>
      </c>
      <c r="B75" s="43"/>
      <c r="C75" s="44">
        <v>0</v>
      </c>
      <c r="E75" s="46" t="s">
        <v>31</v>
      </c>
      <c r="F75" s="47">
        <f>F7*C75</f>
        <v>0</v>
      </c>
      <c r="G75" s="48">
        <f>$F$8*F75</f>
        <v>0</v>
      </c>
      <c r="H75" s="41"/>
    </row>
    <row r="76" spans="1:8" x14ac:dyDescent="0.2">
      <c r="A76" s="59" t="s">
        <v>42</v>
      </c>
      <c r="B76" s="1"/>
      <c r="E76" s="25" t="s">
        <v>31</v>
      </c>
      <c r="F76" s="37">
        <f>F73+F74+F75</f>
        <v>0</v>
      </c>
      <c r="G76" s="14">
        <f>G73+G74+G75</f>
        <v>0</v>
      </c>
      <c r="H76" s="77" t="s">
        <v>79</v>
      </c>
    </row>
    <row r="77" spans="1:8" ht="6" customHeight="1" x14ac:dyDescent="0.2">
      <c r="A77" s="59"/>
      <c r="B77" s="1"/>
      <c r="E77" s="25"/>
      <c r="F77" s="39" t="s">
        <v>55</v>
      </c>
      <c r="G77" s="39" t="s">
        <v>55</v>
      </c>
      <c r="H77" s="41"/>
    </row>
    <row r="78" spans="1:8" x14ac:dyDescent="0.2">
      <c r="A78" s="59" t="s">
        <v>43</v>
      </c>
      <c r="B78" s="1"/>
      <c r="E78" s="25">
        <f>F76-E66</f>
        <v>-278.67232380952379</v>
      </c>
      <c r="F78" s="37">
        <f>F76-F66</f>
        <v>-648.56082380952375</v>
      </c>
      <c r="G78" s="14">
        <f>G76-G66</f>
        <v>-162140.20595238096</v>
      </c>
      <c r="H78" s="41"/>
    </row>
    <row r="79" spans="1:8" x14ac:dyDescent="0.2">
      <c r="A79" s="59"/>
      <c r="B79" s="1"/>
      <c r="H79" s="41"/>
    </row>
    <row r="80" spans="1:8" x14ac:dyDescent="0.2">
      <c r="H80" s="41"/>
    </row>
    <row r="81" spans="1:9" s="41" customFormat="1" x14ac:dyDescent="0.2">
      <c r="A81" s="67" t="s">
        <v>81</v>
      </c>
      <c r="B81" s="31"/>
      <c r="C81" s="32"/>
      <c r="D81" s="49"/>
      <c r="E81" s="49"/>
      <c r="F81" s="49"/>
      <c r="G81" s="49"/>
    </row>
    <row r="82" spans="1:9" s="41" customFormat="1" x14ac:dyDescent="0.2">
      <c r="A82" s="79" t="s">
        <v>67</v>
      </c>
      <c r="B82" s="40"/>
      <c r="C82" s="40"/>
      <c r="D82" s="40"/>
      <c r="E82" s="40"/>
      <c r="F82" s="40"/>
      <c r="G82" s="40"/>
    </row>
    <row r="83" spans="1:9" s="41" customFormat="1" x14ac:dyDescent="0.2">
      <c r="A83" s="57" t="s">
        <v>56</v>
      </c>
      <c r="C83" s="40"/>
      <c r="E83" s="40"/>
      <c r="F83" s="40"/>
      <c r="G83" s="40"/>
    </row>
    <row r="84" spans="1:9" s="41" customFormat="1" x14ac:dyDescent="0.2">
      <c r="A84" s="69">
        <f ca="1">TODAY()</f>
        <v>45299</v>
      </c>
      <c r="B84" s="40"/>
      <c r="C84" s="40"/>
      <c r="D84" s="40"/>
      <c r="E84" s="40"/>
      <c r="F84" s="40"/>
      <c r="G84" s="40"/>
    </row>
    <row r="85" spans="1:9" customFormat="1" x14ac:dyDescent="0.2">
      <c r="A85" s="70"/>
      <c r="H85" s="2"/>
    </row>
    <row r="86" spans="1:9" s="41" customFormat="1" ht="13.7" customHeight="1" x14ac:dyDescent="0.2">
      <c r="A86" s="71" t="s">
        <v>75</v>
      </c>
      <c r="B86" s="54"/>
      <c r="C86" s="54"/>
      <c r="D86" s="54"/>
      <c r="E86" s="54"/>
      <c r="F86" s="54"/>
      <c r="G86" s="54"/>
      <c r="H86" s="50"/>
      <c r="I86" s="50"/>
    </row>
    <row r="87" spans="1:9" s="41" customFormat="1" x14ac:dyDescent="0.2">
      <c r="A87" s="70"/>
      <c r="B87" s="54"/>
      <c r="C87" s="54"/>
      <c r="D87" s="54"/>
      <c r="E87" s="54"/>
      <c r="F87" s="54"/>
      <c r="G87" s="54"/>
      <c r="H87" s="50"/>
      <c r="I87" s="50"/>
    </row>
  </sheetData>
  <sheetProtection sheet="1" objects="1" scenarios="1"/>
  <phoneticPr fontId="0" type="noConversion"/>
  <hyperlinks>
    <hyperlink ref="A75" r:id="rId1" display="    Expected LDP rate" xr:uid="{00000000-0004-0000-0000-000002000000}"/>
    <hyperlink ref="H74" r:id="rId2" xr:uid="{00000000-0004-0000-0000-000003000000}"/>
    <hyperlink ref="H76" r:id="rId3" xr:uid="{00000000-0004-0000-0000-000004000000}"/>
    <hyperlink ref="A3" r:id="rId4" xr:uid="{4EE57F85-2AFE-4015-A874-6FF6D567AF86}"/>
    <hyperlink ref="A82" r:id="rId5" xr:uid="{E6FDBB1F-CCF9-4F6F-92EF-B7EDB5EBB274}"/>
  </hyperlinks>
  <pageMargins left="0.75" right="0.75" top="0.75" bottom="0.75" header="0.5" footer="0.5"/>
  <pageSetup scale="86" fitToHeight="2" orientation="portrait" horizontalDpi="300" verticalDpi="300" r:id="rId6"/>
  <headerFooter alignWithMargins="0">
    <oddHeader>&amp;LIowa State University Extension and Outreach&amp;RAg Decision Maker File A1-20</oddHeader>
    <oddFooter>&amp;Lhttp://www.extension.iastate.edu/agdm/crops/xls/a1-20lowtillsfctbl6.xlsx</oddFooter>
  </headerFooter>
  <rowBreaks count="1" manualBreakCount="1">
    <brk id="52" max="6" man="1"/>
  </rowBreak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 fitToPage="1"/>
  </sheetPr>
  <dimension ref="A1:I87"/>
  <sheetViews>
    <sheetView showGridLines="0" zoomScaleNormal="100" workbookViewId="0"/>
  </sheetViews>
  <sheetFormatPr defaultColWidth="9.140625" defaultRowHeight="12.75" x14ac:dyDescent="0.2"/>
  <cols>
    <col min="1" max="1" width="27.5703125" style="62" customWidth="1"/>
    <col min="2" max="2" width="12.85546875" style="2" customWidth="1"/>
    <col min="3" max="3" width="7.5703125" style="2" customWidth="1"/>
    <col min="4" max="7" width="13.42578125" style="2" customWidth="1"/>
    <col min="8" max="16384" width="9.140625" style="2"/>
  </cols>
  <sheetData>
    <row r="1" spans="1:9" s="73" customFormat="1" ht="26.25" customHeight="1" thickBot="1" x14ac:dyDescent="0.35">
      <c r="A1" s="72" t="s">
        <v>74</v>
      </c>
    </row>
    <row r="2" spans="1:9" ht="16.5" thickTop="1" x14ac:dyDescent="0.25">
      <c r="A2" s="74" t="s">
        <v>69</v>
      </c>
      <c r="B2" s="1"/>
    </row>
    <row r="3" spans="1:9" x14ac:dyDescent="0.2">
      <c r="A3" s="79" t="s">
        <v>80</v>
      </c>
      <c r="B3" s="53"/>
      <c r="C3" s="53"/>
      <c r="D3" s="53"/>
      <c r="E3" s="53"/>
      <c r="F3" s="53"/>
      <c r="G3" s="53"/>
      <c r="H3" s="28"/>
      <c r="I3" s="28"/>
    </row>
    <row r="4" spans="1:9" x14ac:dyDescent="0.2">
      <c r="A4" s="57" t="s">
        <v>73</v>
      </c>
      <c r="B4" s="51"/>
      <c r="C4" s="51"/>
      <c r="D4" s="51"/>
      <c r="E4" s="51"/>
      <c r="F4" s="51"/>
      <c r="G4" s="51"/>
      <c r="H4" s="28"/>
      <c r="I4" s="28"/>
    </row>
    <row r="5" spans="1:9" x14ac:dyDescent="0.2">
      <c r="A5" s="58" t="s">
        <v>54</v>
      </c>
      <c r="B5" s="29"/>
      <c r="C5" s="30"/>
    </row>
    <row r="7" spans="1:9" x14ac:dyDescent="0.2">
      <c r="A7" s="59" t="s">
        <v>48</v>
      </c>
      <c r="E7" s="4" t="s">
        <v>49</v>
      </c>
      <c r="F7" s="7"/>
      <c r="G7" s="6" t="s">
        <v>50</v>
      </c>
    </row>
    <row r="8" spans="1:9" x14ac:dyDescent="0.2">
      <c r="A8" s="60" t="s">
        <v>53</v>
      </c>
      <c r="B8" s="55"/>
      <c r="C8" s="56"/>
      <c r="E8" s="4" t="s">
        <v>33</v>
      </c>
      <c r="F8" s="21"/>
    </row>
    <row r="9" spans="1:9" ht="9" customHeight="1" x14ac:dyDescent="0.2">
      <c r="A9" s="59"/>
      <c r="B9" s="4"/>
      <c r="C9" s="12"/>
      <c r="D9" s="6"/>
      <c r="E9" s="3"/>
    </row>
    <row r="10" spans="1:9" x14ac:dyDescent="0.2">
      <c r="A10" s="59"/>
      <c r="B10" s="1"/>
      <c r="E10" s="4" t="s">
        <v>32</v>
      </c>
      <c r="F10" s="1" t="s">
        <v>25</v>
      </c>
      <c r="G10" s="4" t="s">
        <v>26</v>
      </c>
    </row>
    <row r="11" spans="1:9" x14ac:dyDescent="0.2">
      <c r="A11" s="59" t="s">
        <v>51</v>
      </c>
      <c r="D11" s="34" t="s">
        <v>14</v>
      </c>
      <c r="E11" s="34" t="s">
        <v>15</v>
      </c>
      <c r="F11" s="3" t="s">
        <v>21</v>
      </c>
      <c r="G11" s="3" t="s">
        <v>27</v>
      </c>
      <c r="H11" s="52" t="s">
        <v>71</v>
      </c>
    </row>
    <row r="12" spans="1:9" x14ac:dyDescent="0.2">
      <c r="A12" s="61" t="s">
        <v>59</v>
      </c>
      <c r="D12" s="22"/>
      <c r="E12" s="22"/>
      <c r="F12" s="23">
        <f t="shared" ref="F12:F17" si="0">D12+E12</f>
        <v>0</v>
      </c>
      <c r="G12" s="24">
        <f t="shared" ref="G12:G17" si="1">$F$8*F12</f>
        <v>0</v>
      </c>
      <c r="H12" s="41"/>
    </row>
    <row r="13" spans="1:9" x14ac:dyDescent="0.2">
      <c r="A13" s="61" t="s">
        <v>60</v>
      </c>
      <c r="D13" s="22"/>
      <c r="E13" s="22"/>
      <c r="F13" s="23">
        <f t="shared" si="0"/>
        <v>0</v>
      </c>
      <c r="G13" s="24">
        <f t="shared" si="1"/>
        <v>0</v>
      </c>
      <c r="H13" s="41"/>
    </row>
    <row r="14" spans="1:9" x14ac:dyDescent="0.2">
      <c r="A14" s="61" t="s">
        <v>61</v>
      </c>
      <c r="D14" s="22"/>
      <c r="E14" s="22"/>
      <c r="F14" s="23">
        <f t="shared" si="0"/>
        <v>0</v>
      </c>
      <c r="G14" s="24">
        <f t="shared" si="1"/>
        <v>0</v>
      </c>
      <c r="H14" s="41"/>
    </row>
    <row r="15" spans="1:9" x14ac:dyDescent="0.2">
      <c r="A15" s="61" t="s">
        <v>61</v>
      </c>
      <c r="D15" s="22"/>
      <c r="E15" s="22"/>
      <c r="F15" s="23">
        <f t="shared" si="0"/>
        <v>0</v>
      </c>
      <c r="G15" s="24">
        <f t="shared" si="1"/>
        <v>0</v>
      </c>
      <c r="H15" s="41"/>
    </row>
    <row r="16" spans="1:9" x14ac:dyDescent="0.2">
      <c r="A16" s="61" t="s">
        <v>58</v>
      </c>
      <c r="D16" s="22"/>
      <c r="E16" s="22"/>
      <c r="F16" s="23">
        <f t="shared" si="0"/>
        <v>0</v>
      </c>
      <c r="G16" s="24">
        <f t="shared" si="1"/>
        <v>0</v>
      </c>
      <c r="H16" s="41"/>
    </row>
    <row r="17" spans="1:8" x14ac:dyDescent="0.2">
      <c r="A17" s="61" t="s">
        <v>62</v>
      </c>
      <c r="D17" s="22"/>
      <c r="E17" s="22"/>
      <c r="F17" s="35">
        <f t="shared" si="0"/>
        <v>0</v>
      </c>
      <c r="G17" s="36">
        <f t="shared" si="1"/>
        <v>0</v>
      </c>
      <c r="H17" s="41"/>
    </row>
    <row r="18" spans="1:8" x14ac:dyDescent="0.2">
      <c r="A18" s="59" t="s">
        <v>28</v>
      </c>
      <c r="B18" s="1"/>
      <c r="D18" s="23">
        <f>SUM(D12:D17)</f>
        <v>0</v>
      </c>
      <c r="E18" s="23">
        <f>SUM(E12:E17)</f>
        <v>0</v>
      </c>
      <c r="F18" s="37">
        <f>SUM(F12:F17)</f>
        <v>0</v>
      </c>
      <c r="G18" s="14">
        <f>SUM(G12:G17)</f>
        <v>0</v>
      </c>
      <c r="H18" s="41"/>
    </row>
    <row r="19" spans="1:8" x14ac:dyDescent="0.2">
      <c r="A19" s="59" t="s">
        <v>29</v>
      </c>
      <c r="B19" s="1"/>
      <c r="D19" s="24">
        <f>$F$8*D18</f>
        <v>0</v>
      </c>
      <c r="E19" s="24">
        <f>$F$8*E18</f>
        <v>0</v>
      </c>
      <c r="F19" s="14">
        <f>$F$8*F18</f>
        <v>0</v>
      </c>
      <c r="G19" s="25" t="s">
        <v>31</v>
      </c>
      <c r="H19" s="41"/>
    </row>
    <row r="20" spans="1:8" ht="6" customHeight="1" x14ac:dyDescent="0.2">
      <c r="D20" s="24"/>
      <c r="E20" s="24"/>
      <c r="F20" s="24"/>
      <c r="G20" s="24"/>
      <c r="H20" s="41"/>
    </row>
    <row r="21" spans="1:8" x14ac:dyDescent="0.2">
      <c r="A21" s="59" t="s">
        <v>0</v>
      </c>
      <c r="B21" s="1"/>
      <c r="G21" s="24" t="s">
        <v>22</v>
      </c>
      <c r="H21" s="41"/>
    </row>
    <row r="22" spans="1:8" x14ac:dyDescent="0.2">
      <c r="A22" s="62" t="s">
        <v>1</v>
      </c>
      <c r="D22" s="25" t="s">
        <v>31</v>
      </c>
      <c r="E22" s="23">
        <f>C23*C24</f>
        <v>0</v>
      </c>
      <c r="F22" s="23">
        <f>E22</f>
        <v>0</v>
      </c>
      <c r="G22" s="24">
        <f>$F$8*F22</f>
        <v>0</v>
      </c>
      <c r="H22" s="41"/>
    </row>
    <row r="23" spans="1:8" x14ac:dyDescent="0.2">
      <c r="A23" s="63" t="s">
        <v>68</v>
      </c>
      <c r="B23" s="5"/>
      <c r="C23" s="8"/>
      <c r="G23" s="24" t="s">
        <v>22</v>
      </c>
      <c r="H23" s="41"/>
    </row>
    <row r="24" spans="1:8" x14ac:dyDescent="0.2">
      <c r="A24" s="63" t="s">
        <v>24</v>
      </c>
      <c r="B24" s="5"/>
      <c r="C24" s="26"/>
      <c r="G24" s="24" t="s">
        <v>22</v>
      </c>
      <c r="H24" s="41"/>
    </row>
    <row r="25" spans="1:8" x14ac:dyDescent="0.2">
      <c r="A25" s="62" t="s">
        <v>2</v>
      </c>
      <c r="D25" s="25" t="s">
        <v>31</v>
      </c>
      <c r="E25" s="23">
        <f>C26*C27</f>
        <v>0</v>
      </c>
      <c r="F25" s="23">
        <f>E25</f>
        <v>0</v>
      </c>
      <c r="G25" s="24">
        <f>$F$8*F25</f>
        <v>0</v>
      </c>
      <c r="H25" s="41"/>
    </row>
    <row r="26" spans="1:8" x14ac:dyDescent="0.2">
      <c r="A26" s="63" t="s">
        <v>16</v>
      </c>
      <c r="B26" s="5"/>
      <c r="C26" s="8"/>
      <c r="G26" s="24" t="s">
        <v>22</v>
      </c>
      <c r="H26" s="41"/>
    </row>
    <row r="27" spans="1:8" x14ac:dyDescent="0.2">
      <c r="A27" s="63" t="s">
        <v>17</v>
      </c>
      <c r="B27" s="5"/>
      <c r="C27" s="9"/>
      <c r="G27" s="24" t="s">
        <v>22</v>
      </c>
      <c r="H27" s="41"/>
    </row>
    <row r="28" spans="1:8" x14ac:dyDescent="0.2">
      <c r="A28" s="62" t="s">
        <v>3</v>
      </c>
      <c r="D28" s="25" t="s">
        <v>31</v>
      </c>
      <c r="E28" s="23">
        <f>C29*C30</f>
        <v>0</v>
      </c>
      <c r="F28" s="23">
        <f>E28</f>
        <v>0</v>
      </c>
      <c r="G28" s="24">
        <f>$F$8*F28</f>
        <v>0</v>
      </c>
      <c r="H28" s="41"/>
    </row>
    <row r="29" spans="1:8" x14ac:dyDescent="0.2">
      <c r="A29" s="63" t="s">
        <v>16</v>
      </c>
      <c r="B29" s="5"/>
      <c r="C29" s="8"/>
      <c r="G29" s="24" t="s">
        <v>22</v>
      </c>
      <c r="H29" s="41"/>
    </row>
    <row r="30" spans="1:8" x14ac:dyDescent="0.2">
      <c r="A30" s="63" t="s">
        <v>17</v>
      </c>
      <c r="B30" s="5"/>
      <c r="C30" s="9"/>
      <c r="G30" s="24" t="s">
        <v>22</v>
      </c>
      <c r="H30" s="41"/>
    </row>
    <row r="31" spans="1:8" x14ac:dyDescent="0.2">
      <c r="A31" s="62" t="s">
        <v>4</v>
      </c>
      <c r="D31" s="25" t="s">
        <v>31</v>
      </c>
      <c r="E31" s="22"/>
      <c r="F31" s="23">
        <f>E31</f>
        <v>0</v>
      </c>
      <c r="G31" s="24">
        <f>$F$8*F31</f>
        <v>0</v>
      </c>
      <c r="H31" s="41"/>
    </row>
    <row r="32" spans="1:8" x14ac:dyDescent="0.2">
      <c r="A32" s="62" t="s">
        <v>5</v>
      </c>
      <c r="D32" s="25" t="s">
        <v>31</v>
      </c>
      <c r="E32" s="22"/>
      <c r="F32" s="23">
        <f>E32</f>
        <v>0</v>
      </c>
      <c r="G32" s="24">
        <f>$F$8*F32</f>
        <v>0</v>
      </c>
      <c r="H32" s="41"/>
    </row>
    <row r="33" spans="1:8" x14ac:dyDescent="0.2">
      <c r="A33" s="62" t="s">
        <v>6</v>
      </c>
      <c r="D33" s="25" t="s">
        <v>31</v>
      </c>
      <c r="E33" s="22"/>
      <c r="F33" s="23">
        <f>E33</f>
        <v>0</v>
      </c>
      <c r="G33" s="24">
        <f>$F$8*F33</f>
        <v>0</v>
      </c>
      <c r="H33" s="41"/>
    </row>
    <row r="34" spans="1:8" x14ac:dyDescent="0.2">
      <c r="A34" s="62" t="s">
        <v>7</v>
      </c>
      <c r="D34" s="25" t="s">
        <v>31</v>
      </c>
      <c r="E34" s="22"/>
      <c r="F34" s="23">
        <f>E34</f>
        <v>0</v>
      </c>
      <c r="G34" s="24">
        <f>$F$8*F34</f>
        <v>0</v>
      </c>
      <c r="H34" s="41"/>
    </row>
    <row r="35" spans="1:8" x14ac:dyDescent="0.2">
      <c r="A35" s="62" t="s">
        <v>8</v>
      </c>
      <c r="D35" s="25" t="s">
        <v>31</v>
      </c>
      <c r="E35" s="23">
        <f>(E18+E22+E25+E28+E31+E32+E33+E34)*$C36*$C37/12</f>
        <v>0</v>
      </c>
      <c r="F35" s="23">
        <f>(E18+F22+F25+F28+F31+F32+F33+F34)*$C36*$C37/12</f>
        <v>0</v>
      </c>
      <c r="G35" s="24">
        <f>(E19+G22+G25+G28+G31+G32+G33+G34)*$C36*$C37/12</f>
        <v>0</v>
      </c>
      <c r="H35" s="41"/>
    </row>
    <row r="36" spans="1:8" x14ac:dyDescent="0.2">
      <c r="A36" s="63" t="s">
        <v>19</v>
      </c>
      <c r="B36" s="5"/>
      <c r="C36" s="10"/>
      <c r="D36" s="18" t="s">
        <v>22</v>
      </c>
      <c r="G36" s="24" t="s">
        <v>22</v>
      </c>
      <c r="H36" s="41"/>
    </row>
    <row r="37" spans="1:8" x14ac:dyDescent="0.2">
      <c r="A37" s="63" t="s">
        <v>18</v>
      </c>
      <c r="B37" s="5"/>
      <c r="C37" s="11"/>
      <c r="F37" s="38" t="s">
        <v>55</v>
      </c>
      <c r="G37" s="38" t="s">
        <v>55</v>
      </c>
      <c r="H37" s="41"/>
    </row>
    <row r="38" spans="1:8" x14ac:dyDescent="0.2">
      <c r="A38" s="59" t="s">
        <v>20</v>
      </c>
      <c r="B38" s="1"/>
      <c r="D38" s="25" t="s">
        <v>31</v>
      </c>
      <c r="E38" s="23">
        <f>E22+E25+E28+E31+E32+E33+E34+E35</f>
        <v>0</v>
      </c>
      <c r="F38" s="37">
        <f>E38</f>
        <v>0</v>
      </c>
      <c r="G38" s="14">
        <f>$F$8*F38</f>
        <v>0</v>
      </c>
      <c r="H38" s="41"/>
    </row>
    <row r="39" spans="1:8" ht="6" customHeight="1" x14ac:dyDescent="0.2">
      <c r="G39" s="24" t="s">
        <v>22</v>
      </c>
      <c r="H39" s="41"/>
    </row>
    <row r="40" spans="1:8" x14ac:dyDescent="0.2">
      <c r="A40" s="59" t="s">
        <v>52</v>
      </c>
      <c r="B40" s="1"/>
      <c r="G40" s="24" t="s">
        <v>22</v>
      </c>
      <c r="H40" s="5" t="s">
        <v>72</v>
      </c>
    </row>
    <row r="41" spans="1:8" x14ac:dyDescent="0.2">
      <c r="A41" s="61" t="s">
        <v>63</v>
      </c>
      <c r="D41" s="22"/>
      <c r="E41" s="22"/>
      <c r="F41" s="23">
        <f>SUM(D41:E41)</f>
        <v>0</v>
      </c>
      <c r="G41" s="24">
        <f>$F$8*F41</f>
        <v>0</v>
      </c>
      <c r="H41" s="41"/>
    </row>
    <row r="42" spans="1:8" x14ac:dyDescent="0.2">
      <c r="A42" s="61" t="s">
        <v>77</v>
      </c>
      <c r="D42" s="22"/>
      <c r="E42" s="22"/>
      <c r="F42" s="23">
        <f>SUM(D42:E42)</f>
        <v>0</v>
      </c>
      <c r="G42" s="24">
        <f>$F$8*F42</f>
        <v>0</v>
      </c>
      <c r="H42" s="41"/>
    </row>
    <row r="43" spans="1:8" x14ac:dyDescent="0.2">
      <c r="A43" s="64" t="s">
        <v>57</v>
      </c>
      <c r="D43" s="42">
        <f>C44*F7</f>
        <v>0</v>
      </c>
      <c r="E43" s="42">
        <f>C45*F7</f>
        <v>0</v>
      </c>
      <c r="F43" s="23">
        <f>SUM(D43:E43)</f>
        <v>0</v>
      </c>
      <c r="G43" s="24">
        <f>F43*$F$8</f>
        <v>0</v>
      </c>
      <c r="H43" s="41"/>
    </row>
    <row r="44" spans="1:8" x14ac:dyDescent="0.2">
      <c r="A44" s="65" t="s">
        <v>64</v>
      </c>
      <c r="C44" s="8"/>
      <c r="D44" s="33"/>
      <c r="E44" s="33"/>
      <c r="H44" s="41"/>
    </row>
    <row r="45" spans="1:8" x14ac:dyDescent="0.2">
      <c r="A45" s="65" t="s">
        <v>65</v>
      </c>
      <c r="B45" s="5"/>
      <c r="C45" s="8"/>
      <c r="D45" s="33"/>
      <c r="E45" s="33"/>
      <c r="H45" s="41"/>
    </row>
    <row r="46" spans="1:8" x14ac:dyDescent="0.2">
      <c r="A46" s="64" t="s">
        <v>66</v>
      </c>
      <c r="D46" s="42">
        <f>C47*F7</f>
        <v>0</v>
      </c>
      <c r="E46" s="42">
        <f>C48*F7</f>
        <v>0</v>
      </c>
      <c r="F46" s="23">
        <f>SUM(D46:E46)</f>
        <v>0</v>
      </c>
      <c r="G46" s="24">
        <f>F46*$F$8</f>
        <v>0</v>
      </c>
      <c r="H46" s="41"/>
    </row>
    <row r="47" spans="1:8" x14ac:dyDescent="0.2">
      <c r="A47" s="65" t="s">
        <v>64</v>
      </c>
      <c r="C47" s="8"/>
    </row>
    <row r="48" spans="1:8" x14ac:dyDescent="0.2">
      <c r="A48" s="65" t="s">
        <v>65</v>
      </c>
      <c r="B48" s="5"/>
      <c r="C48" s="8"/>
      <c r="H48" s="41"/>
    </row>
    <row r="49" spans="1:8" x14ac:dyDescent="0.2">
      <c r="A49" s="61" t="s">
        <v>58</v>
      </c>
      <c r="D49" s="22"/>
      <c r="E49" s="22"/>
      <c r="F49" s="35">
        <f>SUM(D49:E49)</f>
        <v>0</v>
      </c>
      <c r="G49" s="36">
        <f>$F$8*F49</f>
        <v>0</v>
      </c>
      <c r="H49" s="41"/>
    </row>
    <row r="50" spans="1:8" x14ac:dyDescent="0.2">
      <c r="A50" s="59" t="s">
        <v>28</v>
      </c>
      <c r="B50" s="1"/>
      <c r="D50" s="23">
        <f>SUM(D41:D49)</f>
        <v>0</v>
      </c>
      <c r="E50" s="23">
        <f>SUM(E41:E49)</f>
        <v>0</v>
      </c>
      <c r="F50" s="37">
        <f>SUM(F41:F49)</f>
        <v>0</v>
      </c>
      <c r="G50" s="14">
        <f>SUM(G41:G49)</f>
        <v>0</v>
      </c>
      <c r="H50" s="41"/>
    </row>
    <row r="51" spans="1:8" x14ac:dyDescent="0.2">
      <c r="A51" s="59" t="s">
        <v>29</v>
      </c>
      <c r="B51" s="1"/>
      <c r="D51" s="24">
        <f>$F$8*D50</f>
        <v>0</v>
      </c>
      <c r="E51" s="24">
        <f>$F$8*E50</f>
        <v>0</v>
      </c>
      <c r="F51" s="14">
        <f>$F$8*F50</f>
        <v>0</v>
      </c>
      <c r="G51" s="25" t="s">
        <v>31</v>
      </c>
      <c r="H51" s="41"/>
    </row>
    <row r="52" spans="1:8" ht="6" customHeight="1" x14ac:dyDescent="0.2">
      <c r="G52" s="24"/>
      <c r="H52" s="41"/>
    </row>
    <row r="53" spans="1:8" x14ac:dyDescent="0.2">
      <c r="A53" s="59" t="s">
        <v>9</v>
      </c>
      <c r="B53" s="1"/>
      <c r="H53" s="5"/>
    </row>
    <row r="54" spans="1:8" x14ac:dyDescent="0.2">
      <c r="A54" s="62" t="s">
        <v>44</v>
      </c>
      <c r="B54" s="1"/>
      <c r="D54" s="35">
        <f>C55*C56</f>
        <v>0</v>
      </c>
      <c r="E54" s="25" t="s">
        <v>31</v>
      </c>
      <c r="F54" s="23">
        <f>D54</f>
        <v>0</v>
      </c>
      <c r="G54" s="24">
        <f>$F$8*F54</f>
        <v>0</v>
      </c>
      <c r="H54" s="41"/>
    </row>
    <row r="55" spans="1:8" x14ac:dyDescent="0.2">
      <c r="A55" s="63" t="s">
        <v>46</v>
      </c>
      <c r="B55" s="5"/>
      <c r="C55" s="10"/>
      <c r="G55" s="24" t="s">
        <v>22</v>
      </c>
      <c r="H55" s="41"/>
    </row>
    <row r="56" spans="1:8" x14ac:dyDescent="0.2">
      <c r="A56" s="63" t="s">
        <v>47</v>
      </c>
      <c r="B56" s="5"/>
      <c r="C56" s="8"/>
      <c r="G56" s="24" t="s">
        <v>22</v>
      </c>
      <c r="H56" s="41"/>
    </row>
    <row r="57" spans="1:8" x14ac:dyDescent="0.2">
      <c r="A57" s="62" t="s">
        <v>45</v>
      </c>
      <c r="B57" s="5"/>
      <c r="D57" s="25" t="s">
        <v>31</v>
      </c>
      <c r="E57" s="35">
        <f>C58*C59</f>
        <v>0</v>
      </c>
      <c r="F57" s="35">
        <f>E57</f>
        <v>0</v>
      </c>
      <c r="G57" s="36">
        <f>$F$8*F57</f>
        <v>0</v>
      </c>
      <c r="H57" s="41"/>
    </row>
    <row r="58" spans="1:8" x14ac:dyDescent="0.2">
      <c r="A58" s="63" t="s">
        <v>46</v>
      </c>
      <c r="B58" s="5"/>
      <c r="C58" s="10"/>
      <c r="G58" s="24" t="s">
        <v>22</v>
      </c>
      <c r="H58" s="41"/>
    </row>
    <row r="59" spans="1:8" x14ac:dyDescent="0.2">
      <c r="A59" s="63" t="s">
        <v>47</v>
      </c>
      <c r="B59" s="5"/>
      <c r="C59" s="8"/>
      <c r="F59" s="38" t="s">
        <v>55</v>
      </c>
      <c r="G59" s="38" t="s">
        <v>55</v>
      </c>
      <c r="H59" s="41"/>
    </row>
    <row r="60" spans="1:8" x14ac:dyDescent="0.2">
      <c r="A60" s="59" t="s">
        <v>20</v>
      </c>
      <c r="B60" s="5"/>
      <c r="C60" s="19"/>
      <c r="D60" s="23">
        <f>D54</f>
        <v>0</v>
      </c>
      <c r="E60" s="23">
        <f>E57</f>
        <v>0</v>
      </c>
      <c r="F60" s="37">
        <f>F54+F57</f>
        <v>0</v>
      </c>
      <c r="G60" s="14">
        <f>$F$8*F60</f>
        <v>0</v>
      </c>
      <c r="H60" s="41"/>
    </row>
    <row r="61" spans="1:8" ht="6" customHeight="1" x14ac:dyDescent="0.2">
      <c r="G61" s="24" t="s">
        <v>22</v>
      </c>
      <c r="H61" s="41"/>
    </row>
    <row r="62" spans="1:8" x14ac:dyDescent="0.2">
      <c r="A62" s="59" t="s">
        <v>10</v>
      </c>
      <c r="B62" s="1"/>
      <c r="G62" s="24" t="s">
        <v>22</v>
      </c>
      <c r="H62" s="41"/>
    </row>
    <row r="63" spans="1:8" x14ac:dyDescent="0.2">
      <c r="A63" s="62" t="s">
        <v>11</v>
      </c>
      <c r="D63" s="22"/>
      <c r="E63" s="25" t="s">
        <v>31</v>
      </c>
      <c r="F63" s="23">
        <f>D63</f>
        <v>0</v>
      </c>
      <c r="G63" s="24">
        <f>$F$8*F63</f>
        <v>0</v>
      </c>
      <c r="H63" s="41"/>
    </row>
    <row r="64" spans="1:8" ht="6" customHeight="1" x14ac:dyDescent="0.2">
      <c r="G64" s="24" t="s">
        <v>22</v>
      </c>
      <c r="H64" s="41"/>
    </row>
    <row r="65" spans="1:8" x14ac:dyDescent="0.2">
      <c r="A65" s="59" t="s">
        <v>23</v>
      </c>
      <c r="B65" s="1"/>
      <c r="F65" s="38" t="s">
        <v>55</v>
      </c>
      <c r="G65" s="38" t="s">
        <v>55</v>
      </c>
      <c r="H65" s="41"/>
    </row>
    <row r="66" spans="1:8" x14ac:dyDescent="0.2">
      <c r="A66" s="62" t="s">
        <v>12</v>
      </c>
      <c r="D66" s="23">
        <f>D18+D50+D60+D63</f>
        <v>0</v>
      </c>
      <c r="E66" s="23">
        <f>E18+E38+E50+E60</f>
        <v>0</v>
      </c>
      <c r="F66" s="37">
        <f>F18+F38+F50+F60+F63</f>
        <v>0</v>
      </c>
      <c r="G66" s="14">
        <f>G18+G38+G50+G60+G63</f>
        <v>0</v>
      </c>
      <c r="H66" s="41"/>
    </row>
    <row r="67" spans="1:8" x14ac:dyDescent="0.2">
      <c r="A67" s="62" t="s">
        <v>13</v>
      </c>
      <c r="D67" s="23">
        <f>IF($F$7&gt;0,D66/$F$7,0)</f>
        <v>0</v>
      </c>
      <c r="E67" s="23">
        <f>IF($F$7&gt;0,E66/$F$7,0)</f>
        <v>0</v>
      </c>
      <c r="F67" s="23">
        <f>IF($F$7&gt;0,F66/$F$7,0)</f>
        <v>0</v>
      </c>
      <c r="G67" s="25" t="s">
        <v>31</v>
      </c>
      <c r="H67" s="41"/>
    </row>
    <row r="68" spans="1:8" x14ac:dyDescent="0.2">
      <c r="A68" s="62" t="s">
        <v>30</v>
      </c>
      <c r="D68" s="24">
        <f>$F$8*D66</f>
        <v>0</v>
      </c>
      <c r="E68" s="24">
        <f>$F$8*E66</f>
        <v>0</v>
      </c>
      <c r="F68" s="14">
        <f>$F$8*F66</f>
        <v>0</v>
      </c>
      <c r="G68" s="25" t="s">
        <v>31</v>
      </c>
      <c r="H68" s="41"/>
    </row>
    <row r="69" spans="1:8" ht="6" customHeight="1" x14ac:dyDescent="0.2">
      <c r="D69" s="24"/>
      <c r="E69" s="24"/>
      <c r="F69" s="24"/>
      <c r="G69" s="25"/>
      <c r="H69" s="41"/>
    </row>
    <row r="70" spans="1:8" x14ac:dyDescent="0.2">
      <c r="D70" s="24"/>
      <c r="E70" s="13" t="s">
        <v>34</v>
      </c>
      <c r="F70" s="14" t="s">
        <v>35</v>
      </c>
      <c r="G70" s="15" t="s">
        <v>38</v>
      </c>
      <c r="H70" s="41"/>
    </row>
    <row r="71" spans="1:8" x14ac:dyDescent="0.2">
      <c r="D71" s="24"/>
      <c r="E71" s="16" t="s">
        <v>36</v>
      </c>
      <c r="F71" s="16" t="s">
        <v>37</v>
      </c>
      <c r="G71" s="17" t="s">
        <v>27</v>
      </c>
      <c r="H71" s="41"/>
    </row>
    <row r="72" spans="1:8" x14ac:dyDescent="0.2">
      <c r="A72" s="59" t="s">
        <v>39</v>
      </c>
      <c r="D72" s="24"/>
      <c r="E72" s="16"/>
      <c r="F72" s="16"/>
      <c r="G72" s="17"/>
      <c r="H72" s="41"/>
    </row>
    <row r="73" spans="1:8" x14ac:dyDescent="0.2">
      <c r="A73" s="66" t="s">
        <v>40</v>
      </c>
      <c r="C73" s="8">
        <v>0</v>
      </c>
      <c r="D73" s="24"/>
      <c r="E73" s="25" t="s">
        <v>31</v>
      </c>
      <c r="F73" s="18">
        <f>C73*F7</f>
        <v>0</v>
      </c>
      <c r="G73" s="20">
        <f>$F$8*F73</f>
        <v>0</v>
      </c>
      <c r="H73" s="41"/>
    </row>
    <row r="74" spans="1:8" x14ac:dyDescent="0.2">
      <c r="A74" s="67" t="s">
        <v>41</v>
      </c>
      <c r="D74" s="24"/>
      <c r="E74" s="25" t="s">
        <v>31</v>
      </c>
      <c r="F74" s="22">
        <v>0</v>
      </c>
      <c r="G74" s="20">
        <f>$F$8*F74</f>
        <v>0</v>
      </c>
      <c r="H74" s="76" t="s">
        <v>78</v>
      </c>
    </row>
    <row r="75" spans="1:8" s="45" customFormat="1" ht="12.75" customHeight="1" x14ac:dyDescent="0.2">
      <c r="A75" s="68" t="s">
        <v>70</v>
      </c>
      <c r="B75" s="43"/>
      <c r="C75" s="44">
        <v>0</v>
      </c>
      <c r="E75" s="46" t="s">
        <v>31</v>
      </c>
      <c r="F75" s="47">
        <f>F7*C75</f>
        <v>0</v>
      </c>
      <c r="G75" s="48">
        <f>$F$8*F75</f>
        <v>0</v>
      </c>
      <c r="H75" s="41"/>
    </row>
    <row r="76" spans="1:8" x14ac:dyDescent="0.2">
      <c r="A76" s="59" t="s">
        <v>42</v>
      </c>
      <c r="B76" s="1"/>
      <c r="E76" s="25" t="s">
        <v>31</v>
      </c>
      <c r="F76" s="37">
        <f>F73+F74+F75</f>
        <v>0</v>
      </c>
      <c r="G76" s="14">
        <f>G73+G74+G75</f>
        <v>0</v>
      </c>
      <c r="H76" s="77" t="s">
        <v>79</v>
      </c>
    </row>
    <row r="77" spans="1:8" ht="6" customHeight="1" x14ac:dyDescent="0.2">
      <c r="A77" s="59"/>
      <c r="B77" s="1"/>
      <c r="E77" s="25"/>
      <c r="F77" s="39" t="s">
        <v>55</v>
      </c>
      <c r="G77" s="39" t="s">
        <v>55</v>
      </c>
      <c r="H77" s="41"/>
    </row>
    <row r="78" spans="1:8" x14ac:dyDescent="0.2">
      <c r="A78" s="59" t="s">
        <v>43</v>
      </c>
      <c r="B78" s="1"/>
      <c r="E78" s="25">
        <f>F76-E66</f>
        <v>0</v>
      </c>
      <c r="F78" s="37">
        <f>F76-F66</f>
        <v>0</v>
      </c>
      <c r="G78" s="14">
        <f>G76-G66</f>
        <v>0</v>
      </c>
      <c r="H78" s="41"/>
    </row>
    <row r="79" spans="1:8" x14ac:dyDescent="0.2">
      <c r="A79" s="59"/>
      <c r="B79" s="1"/>
      <c r="H79" s="41"/>
    </row>
    <row r="80" spans="1:8" x14ac:dyDescent="0.2">
      <c r="H80" s="41"/>
    </row>
    <row r="81" spans="1:9" s="41" customFormat="1" x14ac:dyDescent="0.2">
      <c r="A81" s="67" t="str">
        <f>Example!A81</f>
        <v>Version 1.5_12024</v>
      </c>
      <c r="B81" s="31"/>
      <c r="C81" s="32"/>
      <c r="D81" s="49"/>
      <c r="E81" s="49"/>
      <c r="F81" s="49"/>
      <c r="G81" s="49"/>
    </row>
    <row r="82" spans="1:9" s="41" customFormat="1" x14ac:dyDescent="0.2">
      <c r="A82" s="79" t="s">
        <v>67</v>
      </c>
      <c r="B82" s="40"/>
      <c r="C82" s="40"/>
      <c r="D82" s="40"/>
      <c r="E82" s="40"/>
      <c r="F82" s="40"/>
      <c r="G82" s="40"/>
    </row>
    <row r="83" spans="1:9" s="41" customFormat="1" x14ac:dyDescent="0.2">
      <c r="A83" s="57" t="s">
        <v>56</v>
      </c>
      <c r="C83" s="40"/>
      <c r="E83" s="40"/>
      <c r="F83" s="40"/>
      <c r="G83" s="40"/>
    </row>
    <row r="84" spans="1:9" s="41" customFormat="1" x14ac:dyDescent="0.2">
      <c r="A84" s="69">
        <f ca="1">TODAY()</f>
        <v>45299</v>
      </c>
      <c r="B84" s="40"/>
      <c r="C84" s="40"/>
      <c r="D84" s="40"/>
      <c r="E84" s="40"/>
      <c r="F84" s="40"/>
      <c r="G84" s="40"/>
    </row>
    <row r="85" spans="1:9" customFormat="1" x14ac:dyDescent="0.2">
      <c r="A85" s="70"/>
      <c r="H85" s="2"/>
    </row>
    <row r="86" spans="1:9" s="41" customFormat="1" ht="13.7" customHeight="1" x14ac:dyDescent="0.2">
      <c r="A86" s="71" t="s">
        <v>75</v>
      </c>
      <c r="B86" s="54"/>
      <c r="C86" s="54"/>
      <c r="D86" s="54"/>
      <c r="E86" s="54"/>
      <c r="F86" s="54"/>
      <c r="G86" s="54"/>
      <c r="H86" s="50"/>
      <c r="I86" s="50"/>
    </row>
    <row r="87" spans="1:9" s="41" customFormat="1" x14ac:dyDescent="0.2">
      <c r="A87" s="70"/>
      <c r="B87" s="54"/>
      <c r="C87" s="54"/>
      <c r="D87" s="54"/>
      <c r="E87" s="54"/>
      <c r="F87" s="54"/>
      <c r="G87" s="54"/>
      <c r="H87" s="50"/>
      <c r="I87" s="50"/>
    </row>
  </sheetData>
  <sheetProtection sheet="1" objects="1" scenarios="1"/>
  <hyperlinks>
    <hyperlink ref="H74" r:id="rId1" xr:uid="{00000000-0004-0000-0100-000002000000}"/>
    <hyperlink ref="H76" r:id="rId2" xr:uid="{00000000-0004-0000-0100-000003000000}"/>
    <hyperlink ref="A75" r:id="rId3" display="    Expected LDP rate" xr:uid="{00000000-0004-0000-0100-000004000000}"/>
    <hyperlink ref="A3" r:id="rId4" xr:uid="{712794B5-C829-4BAD-8A06-A35257AB2007}"/>
    <hyperlink ref="A82" r:id="rId5" xr:uid="{1CCE4E4E-EA3D-4D8B-BD52-B01A8AFC124C}"/>
  </hyperlinks>
  <pageMargins left="0.75" right="0.75" top="0.75" bottom="0.75" header="0.5" footer="0.5"/>
  <pageSetup scale="86" fitToHeight="2" orientation="portrait" horizontalDpi="300" verticalDpi="300" r:id="rId6"/>
  <headerFooter alignWithMargins="0">
    <oddHeader>&amp;LIowa State University Extension and Outreach&amp;RAg Decision Maker File A1-20</oddHeader>
    <oddFooter>&amp;Lhttp://www.extension.iastate.edu/agdm/crops/xls/a1-20lowtillsfctbl6.xlsx</oddFooter>
  </headerFooter>
  <rowBreaks count="1" manualBreakCount="1">
    <brk id="52" max="6" man="1"/>
  </rowBreak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Example</vt:lpstr>
      <vt:lpstr>Blank</vt:lpstr>
      <vt:lpstr>Blank!Print_Area</vt:lpstr>
      <vt:lpstr>Example!Print_Area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Johanns - Ag Decision Maker</dc:creator>
  <cp:lastModifiedBy>Johanns, Ann M [ECONA]</cp:lastModifiedBy>
  <cp:lastPrinted>2018-01-08T16:31:34Z</cp:lastPrinted>
  <dcterms:created xsi:type="dcterms:W3CDTF">2000-12-12T02:58:27Z</dcterms:created>
  <dcterms:modified xsi:type="dcterms:W3CDTF">2024-01-08T19:42:30Z</dcterms:modified>
</cp:coreProperties>
</file>